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o.velloso\Downloads\"/>
    </mc:Choice>
  </mc:AlternateContent>
  <xr:revisionPtr revIDLastSave="0" documentId="13_ncr:1_{F87BD5A3-CF81-409A-BE08-E427E9EC41D8}" xr6:coauthVersionLast="47" xr6:coauthVersionMax="47" xr10:uidLastSave="{00000000-0000-0000-0000-000000000000}"/>
  <bookViews>
    <workbookView xWindow="-120" yWindow="-120" windowWidth="29040" windowHeight="15720" tabRatio="827" firstSheet="2" activeTab="12" xr2:uid="{ED35F758-C312-47AD-AF04-798B3672F441}"/>
  </bookViews>
  <sheets>
    <sheet name="Resumo" sheetId="1" r:id="rId1"/>
    <sheet name="Janeiro" sheetId="2" r:id="rId2"/>
    <sheet name="Fevereiro" sheetId="3" r:id="rId3"/>
    <sheet name="Março" sheetId="12" r:id="rId4"/>
    <sheet name="Abril" sheetId="11" r:id="rId5"/>
    <sheet name="Maio" sheetId="10" r:id="rId6"/>
    <sheet name="Junho" sheetId="9" r:id="rId7"/>
    <sheet name="Julho" sheetId="8" r:id="rId8"/>
    <sheet name="Agosto" sheetId="7" r:id="rId9"/>
    <sheet name="Setembro" sheetId="6" r:id="rId10"/>
    <sheet name="Outubro" sheetId="5" r:id="rId11"/>
    <sheet name="Novembro" sheetId="14" r:id="rId12"/>
    <sheet name="Dezembro" sheetId="13" r:id="rId13"/>
  </sheets>
  <definedNames>
    <definedName name="_xlnm.Print_Area" localSheetId="4">Abril!$A$1:$G$30</definedName>
    <definedName name="_xlnm.Print_Area" localSheetId="8">Agosto!$A$1:$G$30</definedName>
    <definedName name="_xlnm.Print_Area" localSheetId="12">Dezembro!$A$1:$G$30</definedName>
    <definedName name="_xlnm.Print_Area" localSheetId="1">Janeiro!$A$1:$G$30</definedName>
    <definedName name="_xlnm.Print_Area" localSheetId="7">Julho!$A$1:$G$30</definedName>
    <definedName name="_xlnm.Print_Area" localSheetId="6">Junho!$A$1:$G$30</definedName>
    <definedName name="_xlnm.Print_Area" localSheetId="5">Maio!$A$1:$G$30</definedName>
    <definedName name="_xlnm.Print_Area" localSheetId="3">Março!$A$1:$G$30</definedName>
    <definedName name="_xlnm.Print_Area" localSheetId="11">Novembro!$A$1:$G$30</definedName>
    <definedName name="_xlnm.Print_Area" localSheetId="10">Outubro!$A$1:$G$30</definedName>
    <definedName name="_xlnm.Print_Area" localSheetId="0">Resumo!$A$1:$G$30</definedName>
    <definedName name="_xlnm.Print_Area" localSheetId="9">Setembro!$A$1:$G$30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7" l="1"/>
  <c r="G22" i="1"/>
  <c r="I28" i="14"/>
  <c r="I28" i="13"/>
  <c r="I28" i="9"/>
  <c r="I28" i="5"/>
  <c r="I28" i="6"/>
  <c r="I28" i="10"/>
  <c r="I28" i="11"/>
  <c r="I28" i="12"/>
  <c r="I28" i="3"/>
  <c r="I28" i="2"/>
  <c r="I28" i="8"/>
  <c r="G15" i="1"/>
  <c r="G16" i="1"/>
  <c r="E7" i="1"/>
  <c r="E9" i="1"/>
  <c r="E26" i="1"/>
  <c r="E15" i="1"/>
  <c r="E16" i="1"/>
  <c r="E18" i="1"/>
  <c r="E20" i="1"/>
  <c r="E22" i="1"/>
  <c r="F7" i="1"/>
  <c r="F9" i="1"/>
  <c r="F26" i="1"/>
  <c r="F15" i="1"/>
  <c r="F16" i="1"/>
  <c r="F18" i="1"/>
  <c r="F20" i="1"/>
  <c r="F22" i="1"/>
  <c r="G7" i="1"/>
  <c r="G9" i="1"/>
  <c r="I28" i="1" s="1"/>
  <c r="G26" i="1"/>
  <c r="G18" i="1"/>
  <c r="G20" i="1"/>
  <c r="D7" i="1"/>
  <c r="D9" i="1"/>
  <c r="D26" i="1"/>
  <c r="D15" i="1"/>
  <c r="D16" i="1"/>
  <c r="D18" i="1"/>
  <c r="D20" i="1"/>
  <c r="D22" i="1"/>
  <c r="C15" i="1"/>
  <c r="C16" i="1"/>
  <c r="C18" i="1"/>
  <c r="C20" i="1"/>
  <c r="C22" i="1"/>
  <c r="C26" i="1"/>
  <c r="C9" i="1"/>
  <c r="C7" i="1"/>
  <c r="G17" i="1"/>
  <c r="C24" i="1" l="1"/>
  <c r="E24" i="1"/>
  <c r="F24" i="1"/>
  <c r="F28" i="1" s="1"/>
  <c r="D24" i="1"/>
  <c r="G24" i="1"/>
  <c r="G32" i="1" s="1"/>
  <c r="D32" i="1"/>
  <c r="C28" i="1"/>
  <c r="D28" i="1"/>
  <c r="E28" i="1"/>
  <c r="E32" i="1"/>
  <c r="F32" i="1" l="1"/>
  <c r="G28" i="1"/>
  <c r="G33" i="1" s="1"/>
  <c r="E33" i="1"/>
  <c r="D33" i="1"/>
  <c r="F33" i="1"/>
</calcChain>
</file>

<file path=xl/sharedStrings.xml><?xml version="1.0" encoding="utf-8"?>
<sst xmlns="http://schemas.openxmlformats.org/spreadsheetml/2006/main" count="418" uniqueCount="35">
  <si>
    <t>Qtde PTA</t>
  </si>
  <si>
    <t>SALDO INICIAL</t>
  </si>
  <si>
    <t>INSCRIÇÕES NO PERÍODO</t>
  </si>
  <si>
    <t>BAIXAS</t>
  </si>
  <si>
    <t>PAGAMENTOS</t>
  </si>
  <si>
    <t>1.0</t>
  </si>
  <si>
    <t>2.0</t>
  </si>
  <si>
    <t>3.0</t>
  </si>
  <si>
    <t>3.1</t>
  </si>
  <si>
    <t xml:space="preserve">   À VISTA</t>
  </si>
  <si>
    <t xml:space="preserve">   PARCELADOS</t>
  </si>
  <si>
    <t>3.2</t>
  </si>
  <si>
    <t>EXTINÇÕES</t>
  </si>
  <si>
    <t>3.3</t>
  </si>
  <si>
    <t>QUITAÇÕES ESPECIAIS</t>
  </si>
  <si>
    <t>3.4</t>
  </si>
  <si>
    <t>DESONERAÇÕES</t>
  </si>
  <si>
    <t>3.5</t>
  </si>
  <si>
    <t>4.0</t>
  </si>
  <si>
    <t>TOTAL BAIXAS</t>
  </si>
  <si>
    <t>OUTRAS MOVIMENTAÇÕES</t>
  </si>
  <si>
    <t>5.0</t>
  </si>
  <si>
    <t>SALDO FINAL</t>
  </si>
  <si>
    <t>SALDO FINAL = (SALDO INICIAL + INSCRIÇÕES NO PERÍODO + OUTRAS MOVIMENTAÇÕES) - TOTAL BAIXAS</t>
  </si>
  <si>
    <t>RFIAK110                             FECHAMENTO DA DIVIDA ATIVA NA DATA DO SALDO:</t>
  </si>
  <si>
    <t>FECHAMENTO DA DIVIDA ATIVA NA DATA DO SALDO:</t>
  </si>
  <si>
    <t>SECRETARIA DE ESTADO DE FAZENDA DE MINAS GERAIS</t>
  </si>
  <si>
    <t>TRIBUTO (R$)</t>
  </si>
  <si>
    <t>MULTA (R$)</t>
  </si>
  <si>
    <t>JUROS (R$)</t>
  </si>
  <si>
    <t>TOTAL (R$)</t>
  </si>
  <si>
    <t>Soma Algébrica:</t>
  </si>
  <si>
    <t>FECHAMENTO DA DIVIDA ATIVA NO EXERCÍCIO:</t>
  </si>
  <si>
    <t>Diferença:</t>
  </si>
  <si>
    <t>Saldo antes das baixas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</si>
</sst>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/>
    <xf numFmtId="15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4ADF-3016-4E45-A42D-2DD2DDEBB21F}">
  <dimension ref="A1:I33"/>
  <sheetViews>
    <sheetView workbookViewId="0">
      <selection activeCell="F4" sqref="F4"/>
    </sheetView>
  </sheetViews>
  <sheetFormatPr defaultRowHeight="12.75" x14ac:dyDescent="0.2"/>
  <cols>
    <col min="1" max="1" width="11.5703125" customWidth="1"/>
    <col min="2" max="2" width="27.85546875" customWidth="1"/>
    <col min="3" max="3" width="10.7109375" customWidth="1"/>
    <col min="4" max="4" width="18.140625" customWidth="1"/>
    <col min="5" max="5" width="18.42578125" customWidth="1"/>
    <col min="6" max="6" width="18.7109375" customWidth="1"/>
    <col min="7" max="7" width="19" customWidth="1"/>
    <col min="8" max="8" width="15.140625" customWidth="1"/>
    <col min="9" max="9" width="19.7109375" bestFit="1" customWidth="1"/>
  </cols>
  <sheetData>
    <row r="1" spans="1:9" ht="20.25" customHeight="1" x14ac:dyDescent="0.2">
      <c r="A1" s="3"/>
      <c r="B1" s="19" t="s">
        <v>26</v>
      </c>
      <c r="C1" s="19"/>
      <c r="D1" s="19"/>
      <c r="E1" s="19"/>
      <c r="F1" s="19"/>
      <c r="G1" s="19"/>
    </row>
    <row r="2" spans="1:9" x14ac:dyDescent="0.2">
      <c r="A2" s="5"/>
      <c r="B2" s="5"/>
      <c r="C2" s="5"/>
      <c r="D2" s="5"/>
      <c r="E2" s="5"/>
      <c r="F2" s="5"/>
      <c r="G2" s="5"/>
    </row>
    <row r="3" spans="1:9" ht="15.75" customHeight="1" x14ac:dyDescent="0.2">
      <c r="A3" s="3" t="s">
        <v>24</v>
      </c>
      <c r="B3" s="20" t="s">
        <v>32</v>
      </c>
      <c r="C3" s="20"/>
      <c r="D3" s="20"/>
      <c r="E3" s="20"/>
      <c r="F3" s="4">
        <v>2023</v>
      </c>
      <c r="G3" s="11"/>
    </row>
    <row r="5" spans="1:9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  <c r="I5" s="18" t="s">
        <v>34</v>
      </c>
    </row>
    <row r="7" spans="1:9" x14ac:dyDescent="0.2">
      <c r="A7" s="4" t="s">
        <v>5</v>
      </c>
      <c r="B7" s="3" t="s">
        <v>1</v>
      </c>
      <c r="C7" s="8">
        <f>Janeiro!C7</f>
        <v>1082552</v>
      </c>
      <c r="D7" s="9">
        <f>Janeiro!D7</f>
        <v>18259966957.049999</v>
      </c>
      <c r="E7" s="9">
        <f>Janeiro!E7</f>
        <v>20617029937.970001</v>
      </c>
      <c r="F7" s="9">
        <f>Janeiro!F7</f>
        <v>33557093950.240002</v>
      </c>
      <c r="G7" s="9">
        <f>Janeiro!G7</f>
        <v>72434090845.259995</v>
      </c>
    </row>
    <row r="8" spans="1:9" x14ac:dyDescent="0.2">
      <c r="A8" s="6"/>
      <c r="B8" s="2"/>
      <c r="C8" s="2"/>
      <c r="D8" s="2"/>
      <c r="E8" s="2"/>
      <c r="F8" s="2"/>
      <c r="G8" s="2"/>
    </row>
    <row r="9" spans="1:9" x14ac:dyDescent="0.2">
      <c r="A9" s="4" t="s">
        <v>6</v>
      </c>
      <c r="B9" s="3" t="s">
        <v>2</v>
      </c>
      <c r="C9" s="8">
        <f>Janeiro!C9+Fevereiro!C9+Março!C9+Abril!C9+Maio!C9+Junho!C9+Julho!C9+Agosto!C9+Setembro!C9+Outubro!C9+Novembro!C9+Dezembro!C9</f>
        <v>251590</v>
      </c>
      <c r="D9" s="9">
        <f>Janeiro!D9+Fevereiro!D9+Março!D9+Abril!D9+Maio!D9+Junho!D9+Julho!D9+Agosto!D9+Setembro!D9+Outubro!D9+Novembro!D9+Dezembro!D9</f>
        <v>2883511543.1999998</v>
      </c>
      <c r="E9" s="9">
        <f>Janeiro!E9+Fevereiro!E9+Março!E9+Abril!E9+Maio!E9+Junho!E9+Julho!E9+Agosto!E9+Setembro!E9+Outubro!E9+Novembro!E9+Dezembro!E9</f>
        <v>3662892695.96</v>
      </c>
      <c r="F9" s="9">
        <f>Janeiro!F9+Fevereiro!F9+Março!F9+Abril!F9+Maio!F9+Junho!F9+Julho!F9+Agosto!F9+Setembro!F9+Outubro!F9+Novembro!F9+Dezembro!F9</f>
        <v>1355955393.0999999</v>
      </c>
      <c r="G9" s="9">
        <f>Janeiro!G9+Fevereiro!G9+Março!G9+Abril!G9+Maio!G9+Junho!G9+Julho!G9+Agosto!G9+Setembro!G9+Outubro!G9+Novembro!G9+Dezembro!G9</f>
        <v>7902359632.2600002</v>
      </c>
    </row>
    <row r="10" spans="1:9" x14ac:dyDescent="0.2">
      <c r="A10" s="6"/>
      <c r="B10" s="2"/>
      <c r="C10" s="8"/>
      <c r="D10" s="2"/>
      <c r="E10" s="2"/>
      <c r="F10" s="2"/>
      <c r="G10" s="2"/>
    </row>
    <row r="11" spans="1:9" x14ac:dyDescent="0.2">
      <c r="A11" s="4" t="s">
        <v>7</v>
      </c>
      <c r="B11" s="3" t="s">
        <v>3</v>
      </c>
      <c r="C11" s="8"/>
      <c r="D11" s="2"/>
      <c r="E11" s="2"/>
      <c r="F11" s="2"/>
      <c r="G11" s="2"/>
    </row>
    <row r="12" spans="1:9" x14ac:dyDescent="0.2">
      <c r="A12" s="6"/>
      <c r="B12" s="2"/>
      <c r="C12" s="8"/>
      <c r="D12" s="2"/>
      <c r="E12" s="2"/>
      <c r="F12" s="2"/>
      <c r="G12" s="2"/>
    </row>
    <row r="13" spans="1:9" x14ac:dyDescent="0.2">
      <c r="A13" s="6" t="s">
        <v>8</v>
      </c>
      <c r="B13" s="2" t="s">
        <v>4</v>
      </c>
      <c r="C13" s="8"/>
      <c r="D13" s="2"/>
      <c r="E13" s="2"/>
      <c r="F13" s="2"/>
      <c r="G13" s="2"/>
    </row>
    <row r="14" spans="1:9" x14ac:dyDescent="0.2">
      <c r="A14" s="6"/>
      <c r="B14" s="2"/>
      <c r="C14" s="8"/>
      <c r="D14" s="2"/>
      <c r="E14" s="2"/>
      <c r="F14" s="2"/>
      <c r="G14" s="2"/>
    </row>
    <row r="15" spans="1:9" x14ac:dyDescent="0.2">
      <c r="A15" s="6"/>
      <c r="B15" s="2" t="s">
        <v>9</v>
      </c>
      <c r="C15" s="10">
        <f>Janeiro!C15+Fevereiro!C15+Março!C15+Abril!C15+Maio!C15+Junho!C15+Julho!C15+Agosto!C15+Setembro!C15+Outubro!C15+Novembro!C15+Dezembro!C15</f>
        <v>125451</v>
      </c>
      <c r="D15" s="16">
        <f>Janeiro!D15+Fevereiro!D15+Março!D15+Abril!D15+Maio!D15+Junho!D15+Julho!D15+Agosto!D15+Setembro!D15+Outubro!D15+Novembro!D15+Dezembro!D15</f>
        <v>252469972.15999997</v>
      </c>
      <c r="E15" s="16">
        <f>Janeiro!E15+Fevereiro!E15+Março!E15+Abril!E15+Maio!E15+Junho!E15+Julho!E15+Agosto!E15+Setembro!E15+Outubro!E15+Novembro!E15+Dezembro!E15</f>
        <v>67729714.609999985</v>
      </c>
      <c r="F15" s="16">
        <f>Janeiro!F15+Fevereiro!F15+Março!F15+Abril!F15+Maio!F15+Junho!F15+Julho!F15+Agosto!F15+Setembro!F15+Outubro!F15+Novembro!F15+Dezembro!F15</f>
        <v>79120693.020000011</v>
      </c>
      <c r="G15" s="16">
        <f>Janeiro!G15+Fevereiro!G15+Março!G15+Abril!G15+Maio!G15+Junho!G15+Julho!G15+Agosto!G15+Setembro!G15+Outubro!G15+Novembro!G15+Dezembro!G15</f>
        <v>399320379.78999996</v>
      </c>
    </row>
    <row r="16" spans="1:9" x14ac:dyDescent="0.2">
      <c r="A16" s="6"/>
      <c r="B16" s="2" t="s">
        <v>10</v>
      </c>
      <c r="C16" s="10">
        <f>Janeiro!C16+Fevereiro!C16+Março!C16+Abril!C16+Maio!C16+Junho!C16+Julho!C16+Agosto!C16+Setembro!C16+Outubro!C16+Novembro!C16+Dezembro!C16</f>
        <v>450898</v>
      </c>
      <c r="D16" s="16">
        <f>Janeiro!D16+Fevereiro!D16+Março!D16+Abril!D16+Maio!D16+Junho!D16+Julho!D16+Agosto!D16+Setembro!D16+Outubro!D16+Novembro!D16+Dezembro!D16</f>
        <v>1033015293.9299999</v>
      </c>
      <c r="E16" s="16">
        <f>Janeiro!E16+Fevereiro!E16+Março!E16+Abril!E16+Maio!E16+Junho!E16+Julho!E16+Agosto!E16+Setembro!E16+Outubro!E16+Novembro!E16+Dezembro!E16</f>
        <v>222309612.49000001</v>
      </c>
      <c r="F16" s="16">
        <f>Janeiro!F16+Fevereiro!F16+Março!F16+Abril!F16+Maio!F16+Junho!F16+Julho!F16+Agosto!F16+Setembro!F16+Outubro!F16+Novembro!F16+Dezembro!F16</f>
        <v>445261099.46000004</v>
      </c>
      <c r="G16" s="16">
        <f>Janeiro!G16+Fevereiro!G16+Março!G16+Abril!G16+Maio!G16+Junho!G16+Julho!G16+Agosto!G16+Setembro!G16+Outubro!G16+Novembro!G16+Dezembro!G16</f>
        <v>1700586005.8799999</v>
      </c>
    </row>
    <row r="17" spans="1:9" x14ac:dyDescent="0.2">
      <c r="A17" s="6"/>
      <c r="B17" s="2"/>
      <c r="C17" s="10"/>
      <c r="D17" s="16"/>
      <c r="E17" s="16"/>
      <c r="F17" s="16"/>
      <c r="G17" s="16">
        <f>SUM(G15:G16)</f>
        <v>2099906385.6699998</v>
      </c>
      <c r="H17" s="1"/>
    </row>
    <row r="18" spans="1:9" x14ac:dyDescent="0.2">
      <c r="A18" s="6" t="s">
        <v>11</v>
      </c>
      <c r="B18" s="2" t="s">
        <v>12</v>
      </c>
      <c r="C18" s="10">
        <f>Janeiro!C18+Fevereiro!C18+Março!C18+Abril!C18+Maio!C18+Junho!C18+Julho!C18+Agosto!C18+Setembro!C18+Outubro!C18+Novembro!C18+Dezembro!C18</f>
        <v>39755</v>
      </c>
      <c r="D18" s="16">
        <f>Janeiro!D18+Fevereiro!D18+Março!D18+Abril!D18+Maio!D18+Junho!D18+Julho!D18+Agosto!D18+Setembro!D18+Outubro!D18+Novembro!D18+Dezembro!D18</f>
        <v>204123997.52999997</v>
      </c>
      <c r="E18" s="16">
        <f>Janeiro!E18+Fevereiro!E18+Março!E18+Abril!E18+Maio!E18+Junho!E18+Julho!E18+Agosto!E18+Setembro!E18+Outubro!E18+Novembro!E18+Dezembro!E18</f>
        <v>267393353.74999997</v>
      </c>
      <c r="F18" s="16">
        <f>Janeiro!F18+Fevereiro!F18+Março!F18+Abril!F18+Maio!F18+Junho!F18+Julho!F18+Agosto!F18+Setembro!F18+Outubro!F18+Novembro!F18+Dezembro!F18</f>
        <v>562342029.00999999</v>
      </c>
      <c r="G18" s="16">
        <f>Janeiro!G18+Fevereiro!G18+Março!G18+Abril!G18+Maio!G18+Junho!G18+Julho!G18+Agosto!G18+Setembro!G18+Outubro!G18+Novembro!G18+Dezembro!G18</f>
        <v>1033859380.2900001</v>
      </c>
    </row>
    <row r="19" spans="1:9" x14ac:dyDescent="0.2">
      <c r="A19" s="6"/>
      <c r="B19" s="2"/>
      <c r="C19" s="10"/>
      <c r="D19" s="16"/>
      <c r="E19" s="16"/>
      <c r="F19" s="16"/>
      <c r="G19" s="16"/>
    </row>
    <row r="20" spans="1:9" x14ac:dyDescent="0.2">
      <c r="A20" s="6" t="s">
        <v>13</v>
      </c>
      <c r="B20" s="2" t="s">
        <v>14</v>
      </c>
      <c r="C20" s="10">
        <f>Janeiro!C20+Fevereiro!C20+Março!C20+Abril!C20+Maio!C20+Junho!C20+Julho!C20+Agosto!C20+Setembro!C20+Outubro!C20+Novembro!C20+Dezembro!C20</f>
        <v>3</v>
      </c>
      <c r="D20" s="16">
        <f>Janeiro!D20+Fevereiro!D20+Março!D20+Abril!D20+Maio!D20+Junho!D20+Julho!D20+Agosto!D20+Setembro!D20+Outubro!D20+Novembro!D20+Dezembro!D20</f>
        <v>1066759.01</v>
      </c>
      <c r="E20" s="16">
        <f>Janeiro!E20+Fevereiro!E20+Março!E20+Abril!E20+Maio!E20+Junho!E20+Julho!E20+Agosto!E20+Setembro!E20+Outubro!E20+Novembro!E20+Dezembro!E20</f>
        <v>1593587.67</v>
      </c>
      <c r="F20" s="16">
        <f>Janeiro!F20+Fevereiro!F20+Março!F20+Abril!F20+Maio!F20+Junho!F20+Julho!F20+Agosto!F20+Setembro!F20+Outubro!F20+Novembro!F20+Dezembro!F20</f>
        <v>1060713.5</v>
      </c>
      <c r="G20" s="16">
        <f>Janeiro!G20+Fevereiro!G20+Março!G20+Abril!G20+Maio!G20+Junho!G20+Julho!G20+Agosto!G20+Setembro!G20+Outubro!G20+Novembro!G20+Dezembro!G20</f>
        <v>3721060.1799999997</v>
      </c>
    </row>
    <row r="21" spans="1:9" x14ac:dyDescent="0.2">
      <c r="A21" s="6"/>
      <c r="B21" s="2"/>
      <c r="C21" s="10"/>
      <c r="D21" s="16"/>
      <c r="E21" s="16"/>
      <c r="F21" s="16"/>
      <c r="G21" s="16"/>
    </row>
    <row r="22" spans="1:9" x14ac:dyDescent="0.2">
      <c r="A22" s="6" t="s">
        <v>15</v>
      </c>
      <c r="B22" s="2" t="s">
        <v>16</v>
      </c>
      <c r="C22" s="10">
        <f>Janeiro!C22+Fevereiro!C22+Março!C22+Abril!C22+Maio!C22+Junho!C22+Julho!C22+Agosto!C22+Setembro!C22+Outubro!C22+Novembro!C22+Dezembro!C22</f>
        <v>206195</v>
      </c>
      <c r="D22" s="16">
        <f>Janeiro!D22+Fevereiro!D22+Março!D22+Abril!D22+Maio!D22+Junho!D22+Julho!D22+Agosto!D22+Setembro!D22+Outubro!D22+Novembro!D22+Dezembro!D22</f>
        <v>2864465.13</v>
      </c>
      <c r="E22" s="16">
        <f>Janeiro!E22+Fevereiro!E22+Março!E22+Abril!E22+Maio!E22+Junho!E22+Julho!E22+Agosto!E22+Setembro!E22+Outubro!E22+Novembro!E22+Dezembro!E22</f>
        <v>508134563.70000005</v>
      </c>
      <c r="F22" s="16">
        <f>Janeiro!F22+Fevereiro!F22+Março!F22+Abril!F22+Maio!F22+Junho!F22+Julho!F22+Agosto!F22+Setembro!F22+Outubro!F22+Novembro!F22+Dezembro!F22</f>
        <v>549400556.20000005</v>
      </c>
      <c r="G22" s="16">
        <f>Janeiro!G22+Fevereiro!G22+Março!G22+Abril!G22+Maio!G22+Junho!G22+Julho!G22+Agosto!G22+Setembro!G22+Outubro!G22+Novembro!G22+Dezembro!G22</f>
        <v>1060399585.03</v>
      </c>
    </row>
    <row r="23" spans="1:9" x14ac:dyDescent="0.2">
      <c r="A23" s="6"/>
      <c r="B23" s="2"/>
      <c r="C23" s="8"/>
      <c r="D23" s="9"/>
      <c r="E23" s="9"/>
      <c r="F23" s="9"/>
      <c r="G23" s="9"/>
    </row>
    <row r="24" spans="1:9" x14ac:dyDescent="0.2">
      <c r="A24" s="4" t="s">
        <v>17</v>
      </c>
      <c r="B24" s="3" t="s">
        <v>19</v>
      </c>
      <c r="C24" s="8">
        <f>C15+C16+C18+C20+C22</f>
        <v>822302</v>
      </c>
      <c r="D24" s="9">
        <f>D15+D16+D18+D20+D22</f>
        <v>1493540487.76</v>
      </c>
      <c r="E24" s="9">
        <f>E15+E16+E18+E20+E22</f>
        <v>1067160832.22</v>
      </c>
      <c r="F24" s="9">
        <f>F15+F16+F18+F20+F22</f>
        <v>1637185091.1900001</v>
      </c>
      <c r="G24" s="9">
        <f>G15+G16+G18+G20+G22</f>
        <v>4197886411.1700001</v>
      </c>
      <c r="H24" s="1"/>
    </row>
    <row r="25" spans="1:9" x14ac:dyDescent="0.2">
      <c r="A25" s="6"/>
      <c r="B25" s="2"/>
      <c r="C25" s="8"/>
      <c r="D25" s="9"/>
      <c r="E25" s="9"/>
      <c r="F25" s="9"/>
      <c r="G25" s="9"/>
    </row>
    <row r="26" spans="1:9" x14ac:dyDescent="0.2">
      <c r="A26" s="4" t="s">
        <v>18</v>
      </c>
      <c r="B26" s="3" t="s">
        <v>20</v>
      </c>
      <c r="C26" s="8">
        <f>Janeiro!C26+Fevereiro!C26+Março!C26+Abril!C26+Maio!C26+Junho!C26+Julho!C26+Agosto!C26+Setembro!C26+Outubro!C26+Novembro!C26+Dezembro!C26</f>
        <v>13250566</v>
      </c>
      <c r="D26" s="9">
        <f>Janeiro!D26+Fevereiro!D26+Março!D26+Abril!D26+Maio!D26+Junho!D26+Julho!D26+Agosto!D26+Setembro!D26+Outubro!D26+Novembro!D26+Dezembro!D26</f>
        <v>539116807.59000003</v>
      </c>
      <c r="E26" s="9">
        <f>Janeiro!E26+Fevereiro!E26+Março!E26+Abril!E26+Maio!E26+Junho!E26+Julho!E26+Agosto!E26+Setembro!E26+Outubro!E26+Novembro!E26+Dezembro!E26</f>
        <v>-136267018.63999996</v>
      </c>
      <c r="F26" s="9">
        <f>Janeiro!F26+Fevereiro!F26+Março!F26+Abril!F26+Maio!F26+Junho!F26+Julho!F26+Agosto!F26+Setembro!F26+Outubro!F26+Novembro!F26+Dezembro!F26</f>
        <v>3628656183.6899996</v>
      </c>
      <c r="G26" s="9">
        <f>Janeiro!G26+Fevereiro!G26+Março!G26+Abril!G26+Maio!G26+Junho!G26+Julho!G26+Agosto!G26+Setembro!G26+Outubro!G26+Novembro!G26+Dezembro!G26</f>
        <v>4031505972.6399999</v>
      </c>
    </row>
    <row r="27" spans="1:9" x14ac:dyDescent="0.2">
      <c r="A27" s="6"/>
      <c r="B27" s="2"/>
      <c r="C27" s="3"/>
      <c r="D27" s="3"/>
      <c r="E27" s="3"/>
      <c r="F27" s="3"/>
      <c r="G27" s="3"/>
    </row>
    <row r="28" spans="1:9" x14ac:dyDescent="0.2">
      <c r="A28" s="4" t="s">
        <v>21</v>
      </c>
      <c r="B28" s="3" t="s">
        <v>22</v>
      </c>
      <c r="C28" s="8">
        <f>C7+C9-C24+C26</f>
        <v>13762406</v>
      </c>
      <c r="D28" s="9">
        <f>D7+D9-D24+D26</f>
        <v>20189054820.080002</v>
      </c>
      <c r="E28" s="9">
        <f>E7+E9-E24+E26</f>
        <v>23076494783.07</v>
      </c>
      <c r="F28" s="9">
        <f>F7+F9-F24+F26</f>
        <v>36904520435.840004</v>
      </c>
      <c r="G28" s="9">
        <f>G7+G9-G24+G26</f>
        <v>80170070038.98999</v>
      </c>
      <c r="I28" s="1">
        <f>G7+G9+G26</f>
        <v>84367956450.159988</v>
      </c>
    </row>
    <row r="29" spans="1:9" x14ac:dyDescent="0.2">
      <c r="D29" s="1"/>
      <c r="E29" s="1"/>
      <c r="F29" s="1"/>
      <c r="G29" s="1"/>
    </row>
    <row r="30" spans="1:9" x14ac:dyDescent="0.2">
      <c r="A30" t="s">
        <v>23</v>
      </c>
    </row>
    <row r="32" spans="1:9" x14ac:dyDescent="0.2">
      <c r="B32" t="s">
        <v>31</v>
      </c>
      <c r="D32" s="1">
        <f>D7+D9+D26-D24</f>
        <v>20189054820.080002</v>
      </c>
      <c r="E32" s="1">
        <f>E7+E9+E26-E24</f>
        <v>23076494783.07</v>
      </c>
      <c r="F32" s="1">
        <f>F7+F9+F26-F24</f>
        <v>36904520435.840004</v>
      </c>
      <c r="G32" s="1">
        <f>G7+G9+G26-G24</f>
        <v>80170070038.98999</v>
      </c>
    </row>
    <row r="33" spans="2:7" x14ac:dyDescent="0.2">
      <c r="B33" t="s">
        <v>33</v>
      </c>
      <c r="D33" s="1">
        <f>D32-D28</f>
        <v>0</v>
      </c>
      <c r="E33" s="1">
        <f>E32-E28</f>
        <v>0</v>
      </c>
      <c r="F33" s="1">
        <f>F32-F28</f>
        <v>0</v>
      </c>
      <c r="G33" s="1">
        <f>G32-G28</f>
        <v>0</v>
      </c>
    </row>
  </sheetData>
  <mergeCells count="2">
    <mergeCell ref="B1:G1"/>
    <mergeCell ref="B3:E3"/>
  </mergeCells>
  <phoneticPr fontId="1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9EE-A094-4D92-9E3F-A59C93372545}">
  <dimension ref="A1:I31"/>
  <sheetViews>
    <sheetView workbookViewId="0"/>
  </sheetViews>
  <sheetFormatPr defaultRowHeight="12.75" x14ac:dyDescent="0.2"/>
  <cols>
    <col min="1" max="1" width="11.140625" customWidth="1"/>
    <col min="2" max="2" width="27.7109375" customWidth="1"/>
    <col min="3" max="3" width="9.5703125" bestFit="1" customWidth="1"/>
    <col min="4" max="4" width="18" customWidth="1"/>
    <col min="5" max="5" width="18.42578125" customWidth="1"/>
    <col min="6" max="6" width="19" customWidth="1"/>
    <col min="7" max="7" width="18.85546875" customWidth="1"/>
    <col min="9" max="9" width="19.7109375" bestFit="1" customWidth="1"/>
  </cols>
  <sheetData>
    <row r="1" spans="1:9" ht="18" customHeight="1" x14ac:dyDescent="0.2">
      <c r="A1" s="3"/>
      <c r="B1" s="19" t="s">
        <v>26</v>
      </c>
      <c r="C1" s="19"/>
      <c r="D1" s="19"/>
      <c r="E1" s="19"/>
      <c r="F1" s="19"/>
      <c r="G1" s="19"/>
    </row>
    <row r="2" spans="1:9" x14ac:dyDescent="0.2">
      <c r="A2" s="5"/>
      <c r="B2" s="5"/>
      <c r="C2" s="5"/>
      <c r="D2" s="5"/>
      <c r="E2" s="5"/>
      <c r="F2" s="5"/>
      <c r="G2" s="5"/>
    </row>
    <row r="3" spans="1:9" ht="16.5" customHeight="1" x14ac:dyDescent="0.2">
      <c r="A3" s="3" t="s">
        <v>24</v>
      </c>
      <c r="B3" s="20" t="s">
        <v>25</v>
      </c>
      <c r="C3" s="20"/>
      <c r="D3" s="20"/>
      <c r="E3" s="20"/>
      <c r="F3" s="20"/>
      <c r="G3" s="13">
        <v>45322</v>
      </c>
      <c r="I3" s="18" t="s">
        <v>34</v>
      </c>
    </row>
    <row r="5" spans="1:9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</row>
    <row r="7" spans="1:9" x14ac:dyDescent="0.2">
      <c r="A7" s="4" t="s">
        <v>5</v>
      </c>
      <c r="B7" s="3" t="s">
        <v>1</v>
      </c>
      <c r="C7" s="14">
        <v>1082552</v>
      </c>
      <c r="D7" s="15">
        <v>18259966957.049999</v>
      </c>
      <c r="E7" s="15">
        <v>20617029937.970001</v>
      </c>
      <c r="F7" s="15">
        <v>33557093950.240002</v>
      </c>
      <c r="G7" s="15">
        <v>72434090845.259995</v>
      </c>
    </row>
    <row r="8" spans="1:9" x14ac:dyDescent="0.2">
      <c r="A8" s="6"/>
      <c r="B8" s="2"/>
      <c r="C8" s="12"/>
      <c r="D8" s="1"/>
      <c r="E8" s="1"/>
    </row>
    <row r="9" spans="1:9" x14ac:dyDescent="0.2">
      <c r="A9" s="4" t="s">
        <v>6</v>
      </c>
      <c r="B9" s="3" t="s">
        <v>2</v>
      </c>
      <c r="C9" s="12">
        <v>12277</v>
      </c>
      <c r="D9" s="1">
        <v>337978029.27999997</v>
      </c>
      <c r="E9" s="1">
        <v>345770975.86000001</v>
      </c>
      <c r="F9" s="1">
        <v>170862538.33000001</v>
      </c>
      <c r="G9" s="1">
        <v>854611543.47000003</v>
      </c>
    </row>
    <row r="10" spans="1:9" x14ac:dyDescent="0.2">
      <c r="A10" s="6"/>
      <c r="B10" s="2"/>
      <c r="D10" s="1"/>
      <c r="E10" s="1"/>
    </row>
    <row r="11" spans="1:9" x14ac:dyDescent="0.2">
      <c r="A11" s="4" t="s">
        <v>7</v>
      </c>
      <c r="B11" s="3" t="s">
        <v>3</v>
      </c>
    </row>
    <row r="12" spans="1:9" x14ac:dyDescent="0.2">
      <c r="A12" s="6"/>
      <c r="B12" s="2"/>
      <c r="D12" s="1"/>
      <c r="E12" s="1"/>
    </row>
    <row r="13" spans="1:9" x14ac:dyDescent="0.2">
      <c r="A13" s="6" t="s">
        <v>8</v>
      </c>
      <c r="B13" s="2" t="s">
        <v>4</v>
      </c>
    </row>
    <row r="14" spans="1:9" x14ac:dyDescent="0.2">
      <c r="A14" s="6"/>
      <c r="B14" s="2"/>
      <c r="C14" s="12"/>
      <c r="E14" s="1"/>
    </row>
    <row r="15" spans="1:9" x14ac:dyDescent="0.2">
      <c r="A15" s="6"/>
      <c r="B15" s="2" t="s">
        <v>9</v>
      </c>
      <c r="C15" s="12">
        <v>10032</v>
      </c>
      <c r="D15" s="1">
        <v>18675252.68</v>
      </c>
      <c r="E15" s="1">
        <v>4561795.93</v>
      </c>
      <c r="F15" s="1">
        <v>4810385.5599999996</v>
      </c>
      <c r="G15" s="1">
        <v>28047434.170000002</v>
      </c>
    </row>
    <row r="16" spans="1:9" x14ac:dyDescent="0.2">
      <c r="A16" s="6"/>
      <c r="B16" s="2" t="s">
        <v>10</v>
      </c>
      <c r="C16" s="12">
        <v>33399</v>
      </c>
      <c r="D16" s="1">
        <v>29490366.010000002</v>
      </c>
      <c r="E16" s="1">
        <v>9287358.2300000004</v>
      </c>
      <c r="F16" s="1">
        <v>15711678.02</v>
      </c>
      <c r="G16" s="1">
        <v>54489402.259999998</v>
      </c>
    </row>
    <row r="17" spans="1:9" x14ac:dyDescent="0.2">
      <c r="A17" s="6"/>
      <c r="B17" s="2"/>
    </row>
    <row r="18" spans="1:9" x14ac:dyDescent="0.2">
      <c r="A18" s="6" t="s">
        <v>11</v>
      </c>
      <c r="B18" s="2" t="s">
        <v>12</v>
      </c>
      <c r="C18" s="12">
        <v>509</v>
      </c>
      <c r="D18" s="1">
        <v>8777315.5</v>
      </c>
      <c r="E18" s="1">
        <v>7597645.96</v>
      </c>
      <c r="F18" s="1">
        <v>36544466.049999997</v>
      </c>
      <c r="G18" s="1">
        <v>52919427.509999998</v>
      </c>
    </row>
    <row r="19" spans="1:9" x14ac:dyDescent="0.2">
      <c r="A19" s="6"/>
      <c r="B19" s="2"/>
    </row>
    <row r="20" spans="1:9" x14ac:dyDescent="0.2">
      <c r="A20" s="6" t="s">
        <v>13</v>
      </c>
      <c r="B20" s="2" t="s">
        <v>14</v>
      </c>
      <c r="C20" s="12">
        <v>0</v>
      </c>
      <c r="D20" s="1">
        <v>0</v>
      </c>
      <c r="E20" s="1">
        <v>0</v>
      </c>
      <c r="F20" s="1">
        <v>0</v>
      </c>
      <c r="G20" s="1">
        <v>0</v>
      </c>
    </row>
    <row r="21" spans="1:9" x14ac:dyDescent="0.2">
      <c r="A21" s="6"/>
      <c r="B21" s="2"/>
    </row>
    <row r="22" spans="1:9" x14ac:dyDescent="0.2">
      <c r="A22" s="6" t="s">
        <v>15</v>
      </c>
      <c r="B22" s="2" t="s">
        <v>16</v>
      </c>
      <c r="C22" s="12">
        <v>14207</v>
      </c>
      <c r="D22">
        <v>304.77</v>
      </c>
      <c r="E22" s="1">
        <v>4091501.82</v>
      </c>
      <c r="F22" s="1">
        <v>3755099.18</v>
      </c>
      <c r="G22" s="1">
        <v>7846905.7699999996</v>
      </c>
    </row>
    <row r="23" spans="1:9" x14ac:dyDescent="0.2">
      <c r="A23" s="6"/>
      <c r="B23" s="2"/>
    </row>
    <row r="24" spans="1:9" x14ac:dyDescent="0.2">
      <c r="A24" s="4" t="s">
        <v>17</v>
      </c>
      <c r="B24" s="3" t="s">
        <v>19</v>
      </c>
      <c r="D24" s="1">
        <v>56943238.960000001</v>
      </c>
      <c r="E24" s="1">
        <v>25538301.940000001</v>
      </c>
      <c r="F24" s="1">
        <v>60821628.810000002</v>
      </c>
      <c r="G24" s="1">
        <v>143303169.71000001</v>
      </c>
    </row>
    <row r="25" spans="1:9" x14ac:dyDescent="0.2">
      <c r="A25" s="6"/>
      <c r="B25" s="2"/>
    </row>
    <row r="26" spans="1:9" x14ac:dyDescent="0.2">
      <c r="A26" s="4" t="s">
        <v>18</v>
      </c>
      <c r="B26" s="3" t="s">
        <v>20</v>
      </c>
      <c r="C26" s="12">
        <v>1096936</v>
      </c>
      <c r="D26" s="1">
        <v>41301540</v>
      </c>
      <c r="E26" s="1">
        <v>-10783479.369999999</v>
      </c>
      <c r="F26" s="1">
        <v>334570912.75999999</v>
      </c>
      <c r="G26" s="1">
        <v>365088973.38999999</v>
      </c>
    </row>
    <row r="27" spans="1:9" x14ac:dyDescent="0.2">
      <c r="A27" s="6"/>
      <c r="B27" s="2"/>
    </row>
    <row r="28" spans="1:9" x14ac:dyDescent="0.2">
      <c r="A28" s="4" t="s">
        <v>21</v>
      </c>
      <c r="B28" s="3" t="s">
        <v>22</v>
      </c>
      <c r="C28" s="12">
        <v>1084452</v>
      </c>
      <c r="D28" s="1">
        <v>18582303287.369999</v>
      </c>
      <c r="E28" s="1">
        <v>20926479132.52</v>
      </c>
      <c r="F28" s="1">
        <v>34001705772.52</v>
      </c>
      <c r="G28" s="1">
        <v>73510488192.410004</v>
      </c>
      <c r="I28" s="1">
        <f>G7+G9+G26</f>
        <v>73653791362.119995</v>
      </c>
    </row>
    <row r="30" spans="1:9" x14ac:dyDescent="0.2">
      <c r="A30" t="s">
        <v>23</v>
      </c>
    </row>
    <row r="31" spans="1:9" x14ac:dyDescent="0.2">
      <c r="G31" s="1"/>
    </row>
  </sheetData>
  <mergeCells count="2">
    <mergeCell ref="B1:G1"/>
    <mergeCell ref="B3:F3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1AAA-4DA8-4B95-A57A-733965141151}">
  <dimension ref="A1:I30"/>
  <sheetViews>
    <sheetView topLeftCell="A8" workbookViewId="0">
      <selection activeCell="D35" sqref="D35"/>
    </sheetView>
  </sheetViews>
  <sheetFormatPr defaultRowHeight="12.75" x14ac:dyDescent="0.2"/>
  <cols>
    <col min="1" max="1" width="10.85546875" customWidth="1"/>
    <col min="2" max="2" width="26.140625" customWidth="1"/>
    <col min="4" max="5" width="18.42578125" customWidth="1"/>
    <col min="6" max="6" width="18.5703125" customWidth="1"/>
    <col min="7" max="7" width="18.42578125" customWidth="1"/>
    <col min="9" max="9" width="19.7109375" bestFit="1" customWidth="1"/>
  </cols>
  <sheetData>
    <row r="1" spans="1:9" ht="16.5" customHeight="1" x14ac:dyDescent="0.2">
      <c r="A1" s="3"/>
      <c r="B1" s="19" t="s">
        <v>26</v>
      </c>
      <c r="C1" s="19"/>
      <c r="D1" s="19"/>
      <c r="E1" s="19"/>
      <c r="F1" s="19"/>
      <c r="G1" s="19"/>
    </row>
    <row r="2" spans="1:9" x14ac:dyDescent="0.2">
      <c r="A2" s="5"/>
      <c r="B2" s="5"/>
      <c r="C2" s="5"/>
      <c r="D2" s="5"/>
      <c r="E2" s="5"/>
      <c r="F2" s="5"/>
      <c r="G2" s="5"/>
    </row>
    <row r="3" spans="1:9" ht="15" customHeight="1" x14ac:dyDescent="0.2">
      <c r="A3" s="3" t="s">
        <v>24</v>
      </c>
      <c r="B3" s="20" t="s">
        <v>25</v>
      </c>
      <c r="C3" s="20"/>
      <c r="D3" s="20"/>
      <c r="E3" s="20"/>
      <c r="F3" s="20"/>
      <c r="G3" s="13">
        <v>45351</v>
      </c>
      <c r="I3" s="18" t="s">
        <v>34</v>
      </c>
    </row>
    <row r="5" spans="1:9" ht="25.5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</row>
    <row r="7" spans="1:9" x14ac:dyDescent="0.2">
      <c r="A7" s="4" t="s">
        <v>5</v>
      </c>
      <c r="B7" s="3" t="s">
        <v>1</v>
      </c>
      <c r="C7" s="12">
        <v>1084452</v>
      </c>
      <c r="D7" s="1">
        <v>18582303287.369999</v>
      </c>
      <c r="E7" s="1">
        <v>20926479132.52</v>
      </c>
      <c r="F7" s="1">
        <v>34001705772.52</v>
      </c>
      <c r="G7" s="1">
        <v>73510488192.410004</v>
      </c>
    </row>
    <row r="8" spans="1:9" x14ac:dyDescent="0.2">
      <c r="A8" s="6"/>
      <c r="B8" s="2"/>
    </row>
    <row r="9" spans="1:9" x14ac:dyDescent="0.2">
      <c r="A9" s="4" t="s">
        <v>6</v>
      </c>
      <c r="B9" s="3" t="s">
        <v>2</v>
      </c>
      <c r="C9" s="12">
        <v>13515</v>
      </c>
      <c r="D9" s="1">
        <v>156442014.84999999</v>
      </c>
      <c r="E9" s="1">
        <v>134333921.28</v>
      </c>
      <c r="F9" s="1">
        <v>53613142.530000001</v>
      </c>
      <c r="G9" s="1">
        <v>344389078.66000003</v>
      </c>
    </row>
    <row r="10" spans="1:9" x14ac:dyDescent="0.2">
      <c r="A10" s="6"/>
      <c r="B10" s="2"/>
      <c r="D10" s="1"/>
      <c r="E10" s="1"/>
    </row>
    <row r="11" spans="1:9" x14ac:dyDescent="0.2">
      <c r="A11" s="4" t="s">
        <v>7</v>
      </c>
      <c r="B11" s="3" t="s">
        <v>3</v>
      </c>
    </row>
    <row r="12" spans="1:9" x14ac:dyDescent="0.2">
      <c r="A12" s="6"/>
      <c r="B12" s="2"/>
      <c r="D12" s="1"/>
      <c r="E12" s="1"/>
    </row>
    <row r="13" spans="1:9" x14ac:dyDescent="0.2">
      <c r="A13" s="6" t="s">
        <v>8</v>
      </c>
      <c r="B13" s="2" t="s">
        <v>4</v>
      </c>
    </row>
    <row r="14" spans="1:9" x14ac:dyDescent="0.2">
      <c r="A14" s="6"/>
      <c r="B14" s="2"/>
      <c r="C14" s="12"/>
      <c r="E14" s="1"/>
    </row>
    <row r="15" spans="1:9" x14ac:dyDescent="0.2">
      <c r="A15" s="6"/>
      <c r="B15" s="2" t="s">
        <v>9</v>
      </c>
      <c r="C15" s="12">
        <v>10158</v>
      </c>
      <c r="D15" s="1">
        <v>18032625.079999998</v>
      </c>
      <c r="E15" s="1">
        <v>4165339.04</v>
      </c>
      <c r="F15" s="1">
        <v>6191361.1699999999</v>
      </c>
      <c r="G15" s="1">
        <v>28389325.289999999</v>
      </c>
    </row>
    <row r="16" spans="1:9" x14ac:dyDescent="0.2">
      <c r="A16" s="6"/>
      <c r="B16" s="2" t="s">
        <v>10</v>
      </c>
      <c r="C16" s="12">
        <v>30422</v>
      </c>
      <c r="D16" s="1">
        <v>25623736.670000002</v>
      </c>
      <c r="E16" s="1">
        <v>7394135.1100000003</v>
      </c>
      <c r="F16" s="1">
        <v>12500195.5</v>
      </c>
      <c r="G16" s="1">
        <v>45518067.280000001</v>
      </c>
    </row>
    <row r="17" spans="1:9" x14ac:dyDescent="0.2">
      <c r="A17" s="6"/>
      <c r="B17" s="2"/>
    </row>
    <row r="18" spans="1:9" x14ac:dyDescent="0.2">
      <c r="A18" s="6" t="s">
        <v>11</v>
      </c>
      <c r="B18" s="2" t="s">
        <v>12</v>
      </c>
      <c r="C18" s="12">
        <v>411</v>
      </c>
      <c r="D18" s="1">
        <v>2870440.9</v>
      </c>
      <c r="E18" s="1">
        <v>1766645.96</v>
      </c>
      <c r="F18" s="1">
        <v>6903470.3300000001</v>
      </c>
      <c r="G18" s="1">
        <v>11540557.189999999</v>
      </c>
    </row>
    <row r="19" spans="1:9" x14ac:dyDescent="0.2">
      <c r="A19" s="6"/>
      <c r="B19" s="2"/>
    </row>
    <row r="20" spans="1:9" x14ac:dyDescent="0.2">
      <c r="A20" s="6" t="s">
        <v>13</v>
      </c>
      <c r="B20" s="2" t="s">
        <v>14</v>
      </c>
      <c r="C20" s="12">
        <v>1</v>
      </c>
      <c r="D20" s="1">
        <v>867926.93</v>
      </c>
      <c r="E20" s="1">
        <v>1398326.69</v>
      </c>
      <c r="F20" s="1">
        <v>890592.14</v>
      </c>
      <c r="G20" s="1">
        <v>3156845.76</v>
      </c>
    </row>
    <row r="21" spans="1:9" x14ac:dyDescent="0.2">
      <c r="A21" s="6"/>
      <c r="B21" s="2"/>
    </row>
    <row r="22" spans="1:9" x14ac:dyDescent="0.2">
      <c r="A22" s="6" t="s">
        <v>15</v>
      </c>
      <c r="B22" s="2" t="s">
        <v>16</v>
      </c>
      <c r="C22" s="12">
        <v>13016</v>
      </c>
      <c r="D22">
        <v>0</v>
      </c>
      <c r="E22" s="1">
        <v>3767970.49</v>
      </c>
      <c r="F22" s="1">
        <v>3452728.48</v>
      </c>
      <c r="G22" s="1">
        <v>7220698.9699999997</v>
      </c>
    </row>
    <row r="23" spans="1:9" x14ac:dyDescent="0.2">
      <c r="A23" s="6"/>
      <c r="B23" s="2"/>
    </row>
    <row r="24" spans="1:9" x14ac:dyDescent="0.2">
      <c r="A24" s="4" t="s">
        <v>17</v>
      </c>
      <c r="B24" s="3" t="s">
        <v>19</v>
      </c>
      <c r="D24" s="1">
        <v>47394729.579999998</v>
      </c>
      <c r="E24" s="1">
        <v>18492417.289999999</v>
      </c>
      <c r="F24" s="1">
        <v>29938347.620000001</v>
      </c>
      <c r="G24" s="1">
        <v>95825494.489999995</v>
      </c>
    </row>
    <row r="25" spans="1:9" x14ac:dyDescent="0.2">
      <c r="A25" s="6"/>
      <c r="B25" s="2"/>
    </row>
    <row r="26" spans="1:9" x14ac:dyDescent="0.2">
      <c r="A26" s="4" t="s">
        <v>18</v>
      </c>
      <c r="B26" s="3" t="s">
        <v>20</v>
      </c>
      <c r="C26" s="12">
        <v>1099628</v>
      </c>
      <c r="D26" s="1">
        <v>-3137060.59</v>
      </c>
      <c r="E26" s="1">
        <v>-15542372.91</v>
      </c>
      <c r="F26" s="1">
        <v>326462891.00999999</v>
      </c>
      <c r="G26" s="1">
        <v>307783457.50999999</v>
      </c>
    </row>
    <row r="27" spans="1:9" x14ac:dyDescent="0.2">
      <c r="A27" s="6"/>
      <c r="B27" s="2"/>
    </row>
    <row r="28" spans="1:9" x14ac:dyDescent="0.2">
      <c r="A28" s="4" t="s">
        <v>21</v>
      </c>
      <c r="B28" s="3" t="s">
        <v>22</v>
      </c>
      <c r="C28" s="12">
        <v>1080545</v>
      </c>
      <c r="D28" s="1">
        <v>18688213512.049999</v>
      </c>
      <c r="E28" s="1">
        <v>21026778263.599998</v>
      </c>
      <c r="F28" s="1">
        <v>34351843458.439999</v>
      </c>
      <c r="G28" s="1">
        <v>74066835234.089996</v>
      </c>
      <c r="I28" s="1">
        <f>G7+G9+G26</f>
        <v>74162660728.580002</v>
      </c>
    </row>
    <row r="30" spans="1:9" x14ac:dyDescent="0.2">
      <c r="A30" t="s">
        <v>23</v>
      </c>
    </row>
  </sheetData>
  <mergeCells count="2">
    <mergeCell ref="B1:G1"/>
    <mergeCell ref="B3:F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6F114-2510-45AA-8563-E4D3072355DC}">
  <dimension ref="A1:I30"/>
  <sheetViews>
    <sheetView workbookViewId="0">
      <selection activeCell="I16" sqref="I16"/>
    </sheetView>
  </sheetViews>
  <sheetFormatPr defaultRowHeight="12.75" x14ac:dyDescent="0.2"/>
  <cols>
    <col min="1" max="1" width="10.85546875" customWidth="1"/>
    <col min="2" max="2" width="27.42578125" customWidth="1"/>
    <col min="4" max="4" width="18.42578125" customWidth="1"/>
    <col min="5" max="5" width="18" customWidth="1"/>
    <col min="6" max="6" width="19" customWidth="1"/>
    <col min="7" max="7" width="19.140625" customWidth="1"/>
    <col min="9" max="9" width="19.7109375" bestFit="1" customWidth="1"/>
  </cols>
  <sheetData>
    <row r="1" spans="1:9" ht="16.5" customHeight="1" x14ac:dyDescent="0.2">
      <c r="A1" s="3"/>
      <c r="B1" s="19" t="s">
        <v>26</v>
      </c>
      <c r="C1" s="19"/>
      <c r="D1" s="19"/>
      <c r="E1" s="19"/>
      <c r="F1" s="19"/>
      <c r="G1" s="19"/>
    </row>
    <row r="2" spans="1:9" x14ac:dyDescent="0.2">
      <c r="A2" s="5"/>
      <c r="B2" s="5"/>
      <c r="C2" s="5"/>
      <c r="D2" s="5"/>
      <c r="E2" s="5"/>
      <c r="F2" s="5"/>
      <c r="G2" s="5"/>
    </row>
    <row r="3" spans="1:9" ht="16.5" customHeight="1" x14ac:dyDescent="0.2">
      <c r="A3" s="3" t="s">
        <v>24</v>
      </c>
      <c r="B3" s="20" t="s">
        <v>25</v>
      </c>
      <c r="C3" s="20"/>
      <c r="D3" s="20"/>
      <c r="E3" s="20"/>
      <c r="F3" s="20"/>
      <c r="G3" s="13">
        <v>45382</v>
      </c>
      <c r="I3" s="18" t="s">
        <v>34</v>
      </c>
    </row>
    <row r="5" spans="1:9" ht="25.5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</row>
    <row r="7" spans="1:9" x14ac:dyDescent="0.2">
      <c r="A7" s="4" t="s">
        <v>5</v>
      </c>
      <c r="B7" s="3" t="s">
        <v>1</v>
      </c>
      <c r="C7" s="12">
        <v>1080545</v>
      </c>
      <c r="D7" s="1">
        <v>18688213512.049999</v>
      </c>
      <c r="E7" s="1">
        <v>21026778263.599998</v>
      </c>
      <c r="F7" s="1">
        <v>34351843458.439999</v>
      </c>
      <c r="G7" s="1">
        <v>74066835234.089996</v>
      </c>
    </row>
    <row r="8" spans="1:9" x14ac:dyDescent="0.2">
      <c r="A8" s="6"/>
      <c r="B8" s="2"/>
    </row>
    <row r="9" spans="1:9" x14ac:dyDescent="0.2">
      <c r="A9" s="4" t="s">
        <v>6</v>
      </c>
      <c r="B9" s="3" t="s">
        <v>2</v>
      </c>
      <c r="C9" s="12">
        <v>12398</v>
      </c>
      <c r="D9" s="1">
        <v>121722014.98</v>
      </c>
      <c r="E9" s="1">
        <v>183122765.56999999</v>
      </c>
      <c r="F9" s="1">
        <v>60139900.210000001</v>
      </c>
      <c r="G9" s="1">
        <v>364984680.75999999</v>
      </c>
    </row>
    <row r="10" spans="1:9" x14ac:dyDescent="0.2">
      <c r="A10" s="6"/>
      <c r="B10" s="2"/>
    </row>
    <row r="11" spans="1:9" x14ac:dyDescent="0.2">
      <c r="A11" s="4" t="s">
        <v>7</v>
      </c>
      <c r="B11" s="3" t="s">
        <v>3</v>
      </c>
    </row>
    <row r="12" spans="1:9" x14ac:dyDescent="0.2">
      <c r="A12" s="6"/>
      <c r="B12" s="2"/>
    </row>
    <row r="13" spans="1:9" x14ac:dyDescent="0.2">
      <c r="A13" s="6" t="s">
        <v>8</v>
      </c>
      <c r="B13" s="2" t="s">
        <v>4</v>
      </c>
    </row>
    <row r="14" spans="1:9" x14ac:dyDescent="0.2">
      <c r="A14" s="6"/>
      <c r="B14" s="2"/>
    </row>
    <row r="15" spans="1:9" x14ac:dyDescent="0.2">
      <c r="A15" s="6"/>
      <c r="B15" s="2" t="s">
        <v>9</v>
      </c>
      <c r="C15" s="12">
        <v>8174</v>
      </c>
      <c r="D15" s="1">
        <v>13750656.67</v>
      </c>
      <c r="E15" s="1">
        <v>3887416.63</v>
      </c>
      <c r="F15" s="1">
        <v>4960967.4800000004</v>
      </c>
      <c r="G15" s="1">
        <v>22599040.780000001</v>
      </c>
    </row>
    <row r="16" spans="1:9" x14ac:dyDescent="0.2">
      <c r="A16" s="6"/>
      <c r="B16" s="2" t="s">
        <v>10</v>
      </c>
      <c r="C16" s="12">
        <v>30414</v>
      </c>
      <c r="D16" s="1">
        <v>26173184.629999999</v>
      </c>
      <c r="E16" s="1">
        <v>7317263.5199999996</v>
      </c>
      <c r="F16" s="1">
        <v>12643175.65</v>
      </c>
      <c r="G16" s="1">
        <v>46133623.799999997</v>
      </c>
    </row>
    <row r="17" spans="1:9" x14ac:dyDescent="0.2">
      <c r="A17" s="6"/>
      <c r="B17" s="2"/>
    </row>
    <row r="18" spans="1:9" x14ac:dyDescent="0.2">
      <c r="A18" s="6" t="s">
        <v>11</v>
      </c>
      <c r="B18" s="2" t="s">
        <v>12</v>
      </c>
      <c r="C18">
        <v>619</v>
      </c>
      <c r="D18" s="1">
        <v>5206643.74</v>
      </c>
      <c r="E18" s="1">
        <v>5923445.1500000004</v>
      </c>
      <c r="F18" s="1">
        <v>17623578.850000001</v>
      </c>
      <c r="G18" s="1">
        <v>28753667.739999998</v>
      </c>
    </row>
    <row r="19" spans="1:9" x14ac:dyDescent="0.2">
      <c r="A19" s="6"/>
      <c r="B19" s="2"/>
    </row>
    <row r="20" spans="1:9" x14ac:dyDescent="0.2">
      <c r="A20" s="6" t="s">
        <v>13</v>
      </c>
      <c r="B20" s="2" t="s">
        <v>14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6"/>
      <c r="B21" s="2"/>
    </row>
    <row r="22" spans="1:9" x14ac:dyDescent="0.2">
      <c r="A22" s="6" t="s">
        <v>15</v>
      </c>
      <c r="B22" s="2" t="s">
        <v>16</v>
      </c>
      <c r="C22" s="12">
        <v>12415</v>
      </c>
      <c r="D22" s="1">
        <v>0</v>
      </c>
      <c r="E22" s="1">
        <v>3610428.55</v>
      </c>
      <c r="F22" s="1">
        <v>3284877.73</v>
      </c>
      <c r="G22" s="1">
        <v>6895306.2800000003</v>
      </c>
    </row>
    <row r="23" spans="1:9" x14ac:dyDescent="0.2">
      <c r="A23" s="6"/>
      <c r="B23" s="2"/>
    </row>
    <row r="24" spans="1:9" x14ac:dyDescent="0.2">
      <c r="A24" s="4" t="s">
        <v>17</v>
      </c>
      <c r="B24" s="3" t="s">
        <v>19</v>
      </c>
      <c r="D24" s="1">
        <v>45130485.039999999</v>
      </c>
      <c r="E24" s="1">
        <v>20738553.850000001</v>
      </c>
      <c r="F24" s="1">
        <v>38512599.710000001</v>
      </c>
      <c r="G24" s="1">
        <v>104381638.59999999</v>
      </c>
    </row>
    <row r="25" spans="1:9" x14ac:dyDescent="0.2">
      <c r="A25" s="6"/>
      <c r="B25" s="2"/>
    </row>
    <row r="26" spans="1:9" x14ac:dyDescent="0.2">
      <c r="A26" s="4" t="s">
        <v>18</v>
      </c>
      <c r="B26" s="3" t="s">
        <v>20</v>
      </c>
      <c r="C26" s="12">
        <v>1096174</v>
      </c>
      <c r="D26" s="1">
        <v>-21278834.25</v>
      </c>
      <c r="E26" s="1">
        <v>-64645244.700000003</v>
      </c>
      <c r="F26" s="1">
        <v>197038074.55000001</v>
      </c>
      <c r="G26" s="1">
        <v>111113995.59999999</v>
      </c>
    </row>
    <row r="27" spans="1:9" x14ac:dyDescent="0.2">
      <c r="A27" s="6"/>
      <c r="B27" s="2"/>
    </row>
    <row r="28" spans="1:9" x14ac:dyDescent="0.2">
      <c r="A28" s="4" t="s">
        <v>21</v>
      </c>
      <c r="B28" s="3" t="s">
        <v>22</v>
      </c>
      <c r="C28" s="12">
        <v>1075438</v>
      </c>
      <c r="D28" s="1">
        <v>18743526207.740002</v>
      </c>
      <c r="E28" s="1">
        <v>21124517230.619999</v>
      </c>
      <c r="F28" s="1">
        <v>34570508833.489998</v>
      </c>
      <c r="G28" s="1">
        <v>74438552271.850006</v>
      </c>
      <c r="I28" s="1">
        <f>G7+G9+G26</f>
        <v>74542933910.449997</v>
      </c>
    </row>
    <row r="30" spans="1:9" x14ac:dyDescent="0.2">
      <c r="A30" t="s">
        <v>23</v>
      </c>
    </row>
  </sheetData>
  <mergeCells count="2">
    <mergeCell ref="B1:G1"/>
    <mergeCell ref="B3:F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60B97-B7C5-4466-8589-FEB3A4E08480}">
  <dimension ref="A1:I30"/>
  <sheetViews>
    <sheetView workbookViewId="0">
      <selection activeCell="H11" sqref="H11"/>
    </sheetView>
  </sheetViews>
  <sheetFormatPr defaultRowHeight="12.75" x14ac:dyDescent="0.2"/>
  <cols>
    <col min="1" max="1" width="10.85546875" customWidth="1"/>
    <col min="2" max="2" width="27.5703125" customWidth="1"/>
    <col min="3" max="3" width="9.5703125" customWidth="1"/>
    <col min="4" max="4" width="18" customWidth="1"/>
    <col min="5" max="5" width="17.7109375" customWidth="1"/>
    <col min="6" max="6" width="19.28515625" customWidth="1"/>
    <col min="7" max="7" width="18.5703125" customWidth="1"/>
    <col min="9" max="9" width="19.7109375" bestFit="1" customWidth="1"/>
  </cols>
  <sheetData>
    <row r="1" spans="1:9" ht="18" customHeight="1" x14ac:dyDescent="0.2">
      <c r="A1" s="3"/>
      <c r="B1" s="19" t="s">
        <v>26</v>
      </c>
      <c r="C1" s="19"/>
      <c r="D1" s="19"/>
      <c r="E1" s="19"/>
      <c r="F1" s="19"/>
      <c r="G1" s="19"/>
    </row>
    <row r="2" spans="1:9" x14ac:dyDescent="0.2">
      <c r="A2" s="5"/>
      <c r="B2" s="5"/>
      <c r="C2" s="5"/>
      <c r="D2" s="5"/>
      <c r="E2" s="5"/>
      <c r="F2" s="5"/>
      <c r="G2" s="5"/>
    </row>
    <row r="3" spans="1:9" ht="20.25" customHeight="1" x14ac:dyDescent="0.2">
      <c r="A3" s="3" t="s">
        <v>24</v>
      </c>
      <c r="B3" s="20" t="s">
        <v>25</v>
      </c>
      <c r="C3" s="20"/>
      <c r="D3" s="20"/>
      <c r="E3" s="20"/>
      <c r="F3" s="20"/>
      <c r="G3" s="13">
        <v>45412</v>
      </c>
      <c r="I3" s="18" t="s">
        <v>34</v>
      </c>
    </row>
    <row r="5" spans="1:9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</row>
    <row r="7" spans="1:9" x14ac:dyDescent="0.2">
      <c r="A7" s="4" t="s">
        <v>5</v>
      </c>
      <c r="B7" s="3" t="s">
        <v>1</v>
      </c>
      <c r="C7" s="12">
        <v>1075438</v>
      </c>
      <c r="D7" s="1">
        <v>18743526207.740002</v>
      </c>
      <c r="E7" s="1">
        <v>21124517230.619999</v>
      </c>
      <c r="F7" s="1">
        <v>34570508833.489998</v>
      </c>
      <c r="G7" s="1">
        <v>74438552271.850006</v>
      </c>
    </row>
    <row r="8" spans="1:9" x14ac:dyDescent="0.2">
      <c r="A8" s="6"/>
      <c r="B8" s="2"/>
    </row>
    <row r="9" spans="1:9" x14ac:dyDescent="0.2">
      <c r="A9" s="4" t="s">
        <v>6</v>
      </c>
      <c r="B9" s="3" t="s">
        <v>2</v>
      </c>
      <c r="C9" s="12">
        <v>10219</v>
      </c>
      <c r="D9" s="1">
        <v>225592382.69</v>
      </c>
      <c r="E9" s="1">
        <v>315128026.54000002</v>
      </c>
      <c r="F9" s="1">
        <v>105687987.61</v>
      </c>
      <c r="G9" s="1">
        <v>646408396.84000003</v>
      </c>
    </row>
    <row r="10" spans="1:9" x14ac:dyDescent="0.2">
      <c r="A10" s="6"/>
      <c r="B10" s="2"/>
    </row>
    <row r="11" spans="1:9" x14ac:dyDescent="0.2">
      <c r="A11" s="4" t="s">
        <v>7</v>
      </c>
      <c r="B11" s="3" t="s">
        <v>3</v>
      </c>
    </row>
    <row r="12" spans="1:9" x14ac:dyDescent="0.2">
      <c r="A12" s="6"/>
      <c r="B12" s="2"/>
    </row>
    <row r="13" spans="1:9" x14ac:dyDescent="0.2">
      <c r="A13" s="6" t="s">
        <v>8</v>
      </c>
      <c r="B13" s="2" t="s">
        <v>4</v>
      </c>
    </row>
    <row r="14" spans="1:9" x14ac:dyDescent="0.2">
      <c r="A14" s="6"/>
      <c r="B14" s="2"/>
    </row>
    <row r="15" spans="1:9" x14ac:dyDescent="0.2">
      <c r="A15" s="6"/>
      <c r="B15" s="2" t="s">
        <v>9</v>
      </c>
      <c r="C15" s="12">
        <v>9560</v>
      </c>
      <c r="D15" s="1">
        <v>15732437.66</v>
      </c>
      <c r="E15" s="1">
        <v>4241796.43</v>
      </c>
      <c r="F15" s="1">
        <v>7258082.9000000004</v>
      </c>
      <c r="G15" s="1">
        <v>27232316.989999998</v>
      </c>
    </row>
    <row r="16" spans="1:9" x14ac:dyDescent="0.2">
      <c r="A16" s="6"/>
      <c r="B16" s="2" t="s">
        <v>10</v>
      </c>
      <c r="C16" s="12">
        <v>32180</v>
      </c>
      <c r="D16" s="1">
        <v>56911093.770000003</v>
      </c>
      <c r="E16" s="1">
        <v>12822752.189999999</v>
      </c>
      <c r="F16" s="1">
        <v>18583845.609999999</v>
      </c>
      <c r="G16" s="1">
        <v>88317691.569999993</v>
      </c>
    </row>
    <row r="17" spans="1:9" x14ac:dyDescent="0.2">
      <c r="A17" s="6"/>
      <c r="B17" s="2"/>
    </row>
    <row r="18" spans="1:9" x14ac:dyDescent="0.2">
      <c r="A18" s="6" t="s">
        <v>11</v>
      </c>
      <c r="B18" s="2" t="s">
        <v>12</v>
      </c>
      <c r="C18">
        <v>1349</v>
      </c>
      <c r="D18" s="1">
        <v>11855029.93</v>
      </c>
      <c r="E18" s="1">
        <v>13940482.199999999</v>
      </c>
      <c r="F18" s="1">
        <v>44795998.390000001</v>
      </c>
      <c r="G18" s="1">
        <v>70591510.519999996</v>
      </c>
    </row>
    <row r="19" spans="1:9" x14ac:dyDescent="0.2">
      <c r="A19" s="6"/>
      <c r="B19" s="2"/>
    </row>
    <row r="20" spans="1:9" x14ac:dyDescent="0.2">
      <c r="A20" s="6" t="s">
        <v>13</v>
      </c>
      <c r="B20" s="2" t="s">
        <v>14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6"/>
      <c r="B21" s="2"/>
    </row>
    <row r="22" spans="1:9" x14ac:dyDescent="0.2">
      <c r="A22" s="6" t="s">
        <v>15</v>
      </c>
      <c r="B22" s="2" t="s">
        <v>16</v>
      </c>
      <c r="C22" s="12">
        <v>14473</v>
      </c>
      <c r="D22" s="1">
        <v>1789426.73</v>
      </c>
      <c r="E22" s="1">
        <v>58849497.649999999</v>
      </c>
      <c r="F22" s="1">
        <v>51248225.829999998</v>
      </c>
      <c r="G22" s="1">
        <v>111887150.20999999</v>
      </c>
    </row>
    <row r="23" spans="1:9" x14ac:dyDescent="0.2">
      <c r="A23" s="6"/>
      <c r="B23" s="2"/>
    </row>
    <row r="24" spans="1:9" x14ac:dyDescent="0.2">
      <c r="A24" s="4" t="s">
        <v>17</v>
      </c>
      <c r="B24" s="3" t="s">
        <v>19</v>
      </c>
      <c r="D24" s="1">
        <v>86287988.090000004</v>
      </c>
      <c r="E24" s="1">
        <v>89854528.469999999</v>
      </c>
      <c r="F24" s="1">
        <v>121886152.73</v>
      </c>
      <c r="G24" s="1">
        <v>298028669.29000002</v>
      </c>
    </row>
    <row r="25" spans="1:9" x14ac:dyDescent="0.2">
      <c r="A25" s="6"/>
      <c r="B25" s="2"/>
    </row>
    <row r="26" spans="1:9" x14ac:dyDescent="0.2">
      <c r="A26" s="4" t="s">
        <v>18</v>
      </c>
      <c r="B26" s="3" t="s">
        <v>20</v>
      </c>
      <c r="C26" s="12">
        <v>1088877</v>
      </c>
      <c r="D26" s="1">
        <v>19028642.789999999</v>
      </c>
      <c r="E26" s="1">
        <v>13358320.23</v>
      </c>
      <c r="F26" s="1">
        <v>325849480.92000002</v>
      </c>
      <c r="G26" s="1">
        <v>358236443.94</v>
      </c>
    </row>
    <row r="27" spans="1:9" x14ac:dyDescent="0.2">
      <c r="A27" s="6"/>
      <c r="B27" s="2"/>
    </row>
    <row r="28" spans="1:9" x14ac:dyDescent="0.2">
      <c r="A28" s="4" t="s">
        <v>21</v>
      </c>
      <c r="B28" s="3" t="s">
        <v>22</v>
      </c>
      <c r="C28" s="12">
        <v>1058810</v>
      </c>
      <c r="D28" s="1">
        <v>18901859245.130001</v>
      </c>
      <c r="E28" s="1">
        <v>21363149048.919998</v>
      </c>
      <c r="F28" s="1">
        <v>34880160149.290001</v>
      </c>
      <c r="G28" s="1">
        <v>75145168443.339996</v>
      </c>
      <c r="I28" s="1">
        <f>G7+G9+G26</f>
        <v>75443197112.630005</v>
      </c>
    </row>
    <row r="30" spans="1:9" x14ac:dyDescent="0.2">
      <c r="A30" t="s">
        <v>23</v>
      </c>
    </row>
  </sheetData>
  <mergeCells count="2">
    <mergeCell ref="B1:G1"/>
    <mergeCell ref="B3:F3"/>
  </mergeCells>
  <phoneticPr fontId="1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D47AB-4FA4-4429-B222-94830B7E7CF9}">
  <dimension ref="A1:I30"/>
  <sheetViews>
    <sheetView topLeftCell="A5" workbookViewId="0"/>
  </sheetViews>
  <sheetFormatPr defaultRowHeight="12.75" x14ac:dyDescent="0.2"/>
  <cols>
    <col min="1" max="1" width="10.85546875" customWidth="1"/>
    <col min="2" max="2" width="27.42578125" customWidth="1"/>
    <col min="4" max="4" width="17.85546875" customWidth="1"/>
    <col min="5" max="5" width="17.28515625" customWidth="1"/>
    <col min="6" max="6" width="19.140625" customWidth="1"/>
    <col min="7" max="7" width="17" customWidth="1"/>
    <col min="9" max="9" width="19.7109375" bestFit="1" customWidth="1"/>
  </cols>
  <sheetData>
    <row r="1" spans="1:9" ht="18.75" customHeight="1" x14ac:dyDescent="0.2">
      <c r="A1" s="3"/>
      <c r="B1" s="19" t="s">
        <v>26</v>
      </c>
      <c r="C1" s="19"/>
      <c r="D1" s="19"/>
      <c r="E1" s="19"/>
      <c r="F1" s="19"/>
      <c r="G1" s="19"/>
    </row>
    <row r="2" spans="1:9" x14ac:dyDescent="0.2">
      <c r="A2" s="5"/>
      <c r="B2" s="5"/>
      <c r="C2" s="5"/>
      <c r="D2" s="5"/>
      <c r="E2" s="5"/>
      <c r="F2" s="5"/>
      <c r="G2" s="5"/>
    </row>
    <row r="3" spans="1:9" ht="17.25" customHeight="1" x14ac:dyDescent="0.2">
      <c r="A3" s="3" t="s">
        <v>24</v>
      </c>
      <c r="B3" s="20" t="s">
        <v>25</v>
      </c>
      <c r="C3" s="20"/>
      <c r="D3" s="20"/>
      <c r="E3" s="20"/>
      <c r="F3" s="20"/>
      <c r="G3" s="13">
        <v>45443</v>
      </c>
      <c r="I3" s="18" t="s">
        <v>34</v>
      </c>
    </row>
    <row r="5" spans="1:9" ht="25.5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</row>
    <row r="7" spans="1:9" x14ac:dyDescent="0.2">
      <c r="A7" s="4" t="s">
        <v>5</v>
      </c>
      <c r="B7" s="3" t="s">
        <v>1</v>
      </c>
      <c r="C7" s="12">
        <v>1058810</v>
      </c>
      <c r="D7" s="1">
        <v>18901864703.119999</v>
      </c>
      <c r="E7" s="1">
        <v>21363143590.93</v>
      </c>
      <c r="F7" s="1">
        <v>34880160149.290001</v>
      </c>
      <c r="G7" s="1">
        <v>75145168443.339996</v>
      </c>
    </row>
    <row r="8" spans="1:9" x14ac:dyDescent="0.2">
      <c r="A8" s="6"/>
      <c r="B8" s="2"/>
    </row>
    <row r="9" spans="1:9" x14ac:dyDescent="0.2">
      <c r="A9" s="4" t="s">
        <v>6</v>
      </c>
      <c r="B9" s="3" t="s">
        <v>2</v>
      </c>
      <c r="C9" s="12">
        <v>50724</v>
      </c>
      <c r="D9" s="1">
        <v>301398432.81999999</v>
      </c>
      <c r="E9" s="1">
        <v>219972103.53999999</v>
      </c>
      <c r="F9" s="1">
        <v>83068231.859999999</v>
      </c>
      <c r="G9" s="1">
        <v>604438768.22000003</v>
      </c>
    </row>
    <row r="10" spans="1:9" x14ac:dyDescent="0.2">
      <c r="A10" s="6"/>
      <c r="B10" s="2"/>
    </row>
    <row r="11" spans="1:9" x14ac:dyDescent="0.2">
      <c r="A11" s="4" t="s">
        <v>7</v>
      </c>
      <c r="B11" s="3" t="s">
        <v>3</v>
      </c>
    </row>
    <row r="12" spans="1:9" x14ac:dyDescent="0.2">
      <c r="A12" s="6"/>
      <c r="B12" s="2"/>
    </row>
    <row r="13" spans="1:9" x14ac:dyDescent="0.2">
      <c r="A13" s="6" t="s">
        <v>8</v>
      </c>
      <c r="B13" s="2" t="s">
        <v>4</v>
      </c>
    </row>
    <row r="14" spans="1:9" x14ac:dyDescent="0.2">
      <c r="A14" s="6"/>
      <c r="B14" s="2"/>
    </row>
    <row r="15" spans="1:9" x14ac:dyDescent="0.2">
      <c r="A15" s="6"/>
      <c r="B15" s="2" t="s">
        <v>9</v>
      </c>
      <c r="C15" s="12">
        <v>11910</v>
      </c>
      <c r="D15" s="1">
        <v>31152171.050000001</v>
      </c>
      <c r="E15" s="1">
        <v>8216929.0999999996</v>
      </c>
      <c r="F15" s="1">
        <v>6351790.4100000001</v>
      </c>
      <c r="G15" s="1">
        <v>45720890.560000002</v>
      </c>
    </row>
    <row r="16" spans="1:9" x14ac:dyDescent="0.2">
      <c r="A16" s="6"/>
      <c r="B16" s="2" t="s">
        <v>10</v>
      </c>
      <c r="C16" s="12">
        <v>33540</v>
      </c>
      <c r="D16" s="1">
        <v>44001588.68</v>
      </c>
      <c r="E16" s="1">
        <v>10198230.640000001</v>
      </c>
      <c r="F16" s="1">
        <v>15314979.189999999</v>
      </c>
      <c r="G16" s="1">
        <v>69514798.510000005</v>
      </c>
    </row>
    <row r="17" spans="1:9" x14ac:dyDescent="0.2">
      <c r="A17" s="6"/>
      <c r="B17" s="2"/>
    </row>
    <row r="18" spans="1:9" x14ac:dyDescent="0.2">
      <c r="A18" s="6" t="s">
        <v>11</v>
      </c>
      <c r="B18" s="2" t="s">
        <v>12</v>
      </c>
      <c r="C18">
        <v>1309</v>
      </c>
      <c r="D18" s="1">
        <v>7501319.7699999996</v>
      </c>
      <c r="E18" s="1">
        <v>8283426.8099999996</v>
      </c>
      <c r="F18" s="1">
        <v>26709071.390000001</v>
      </c>
      <c r="G18" s="1">
        <v>42493817.969999999</v>
      </c>
    </row>
    <row r="19" spans="1:9" x14ac:dyDescent="0.2">
      <c r="A19" s="6"/>
      <c r="B19" s="2"/>
    </row>
    <row r="20" spans="1:9" x14ac:dyDescent="0.2">
      <c r="A20" s="6" t="s">
        <v>13</v>
      </c>
      <c r="B20" s="2" t="s">
        <v>14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6"/>
      <c r="B21" s="2"/>
    </row>
    <row r="22" spans="1:9" x14ac:dyDescent="0.2">
      <c r="A22" s="6" t="s">
        <v>15</v>
      </c>
      <c r="B22" s="2" t="s">
        <v>16</v>
      </c>
      <c r="C22" s="12">
        <v>14938</v>
      </c>
      <c r="D22" s="1">
        <v>45847.27</v>
      </c>
      <c r="E22" s="1">
        <v>25922762.539999999</v>
      </c>
      <c r="F22" s="1">
        <v>33100960.149999999</v>
      </c>
      <c r="G22" s="1">
        <v>59069569.960000001</v>
      </c>
    </row>
    <row r="23" spans="1:9" x14ac:dyDescent="0.2">
      <c r="A23" s="6"/>
      <c r="B23" s="2"/>
    </row>
    <row r="24" spans="1:9" x14ac:dyDescent="0.2">
      <c r="A24" s="4" t="s">
        <v>17</v>
      </c>
      <c r="B24" s="3" t="s">
        <v>19</v>
      </c>
      <c r="D24" s="1">
        <v>82700926.769999996</v>
      </c>
      <c r="E24" s="1">
        <v>52621349.090000004</v>
      </c>
      <c r="F24" s="1">
        <v>81476801.140000001</v>
      </c>
      <c r="G24" s="1">
        <v>216799077</v>
      </c>
    </row>
    <row r="25" spans="1:9" x14ac:dyDescent="0.2">
      <c r="A25" s="6"/>
      <c r="B25" s="2"/>
    </row>
    <row r="26" spans="1:9" x14ac:dyDescent="0.2">
      <c r="A26" s="4" t="s">
        <v>18</v>
      </c>
      <c r="B26" s="3" t="s">
        <v>20</v>
      </c>
      <c r="C26" s="12">
        <v>1123691</v>
      </c>
      <c r="D26" s="1">
        <v>79672098.959999993</v>
      </c>
      <c r="E26" s="1">
        <v>30266147.539999999</v>
      </c>
      <c r="F26" s="1">
        <v>370499385.32999998</v>
      </c>
      <c r="G26" s="1">
        <v>480437631.82999998</v>
      </c>
    </row>
    <row r="27" spans="1:9" x14ac:dyDescent="0.2">
      <c r="A27" s="6"/>
      <c r="B27" s="2"/>
    </row>
    <row r="28" spans="1:9" x14ac:dyDescent="0.2">
      <c r="A28" s="4" t="s">
        <v>21</v>
      </c>
      <c r="B28" s="3" t="s">
        <v>22</v>
      </c>
      <c r="C28" s="12">
        <v>1110934</v>
      </c>
      <c r="D28" s="1">
        <v>19200234308.130001</v>
      </c>
      <c r="E28" s="1">
        <v>21560760492.919998</v>
      </c>
      <c r="F28" s="1">
        <v>35252250965.339996</v>
      </c>
      <c r="G28" s="1">
        <v>76013245766.389999</v>
      </c>
      <c r="I28" s="1">
        <f>G7+G9+G26</f>
        <v>76230044843.389999</v>
      </c>
    </row>
    <row r="30" spans="1:9" x14ac:dyDescent="0.2">
      <c r="A30" t="s">
        <v>23</v>
      </c>
    </row>
  </sheetData>
  <mergeCells count="2">
    <mergeCell ref="B1:G1"/>
    <mergeCell ref="B3:F3"/>
  </mergeCells>
  <phoneticPr fontId="1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86C2-2566-4886-9AE7-E60DC6E2B69A}">
  <dimension ref="A1:I30"/>
  <sheetViews>
    <sheetView workbookViewId="0"/>
  </sheetViews>
  <sheetFormatPr defaultRowHeight="12.75" x14ac:dyDescent="0.2"/>
  <cols>
    <col min="1" max="1" width="10.85546875" customWidth="1"/>
    <col min="2" max="2" width="28.28515625" customWidth="1"/>
    <col min="3" max="3" width="9.7109375" customWidth="1"/>
    <col min="4" max="4" width="17.85546875" customWidth="1"/>
    <col min="5" max="5" width="16.85546875" customWidth="1"/>
    <col min="6" max="6" width="18.28515625" customWidth="1"/>
    <col min="7" max="7" width="20.42578125" customWidth="1"/>
    <col min="9" max="9" width="19.7109375" bestFit="1" customWidth="1"/>
  </cols>
  <sheetData>
    <row r="1" spans="1:9" ht="18.75" customHeight="1" x14ac:dyDescent="0.2">
      <c r="A1" s="3"/>
      <c r="B1" s="19" t="s">
        <v>26</v>
      </c>
      <c r="C1" s="19"/>
      <c r="D1" s="19"/>
      <c r="E1" s="19"/>
      <c r="F1" s="19"/>
      <c r="G1" s="19"/>
    </row>
    <row r="2" spans="1:9" x14ac:dyDescent="0.2">
      <c r="A2" s="5"/>
      <c r="B2" s="5"/>
      <c r="C2" s="5"/>
      <c r="D2" s="5"/>
      <c r="E2" s="5"/>
      <c r="F2" s="5"/>
      <c r="G2" s="5"/>
    </row>
    <row r="3" spans="1:9" ht="16.5" customHeight="1" x14ac:dyDescent="0.2">
      <c r="A3" s="3" t="s">
        <v>24</v>
      </c>
      <c r="B3" s="20" t="s">
        <v>25</v>
      </c>
      <c r="C3" s="20"/>
      <c r="D3" s="20"/>
      <c r="E3" s="20"/>
      <c r="F3" s="20"/>
      <c r="G3" s="13">
        <v>45473</v>
      </c>
      <c r="I3" s="18" t="s">
        <v>34</v>
      </c>
    </row>
    <row r="5" spans="1:9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</row>
    <row r="7" spans="1:9" x14ac:dyDescent="0.2">
      <c r="A7" s="4" t="s">
        <v>5</v>
      </c>
      <c r="B7" s="3" t="s">
        <v>1</v>
      </c>
      <c r="C7" s="12">
        <v>1110934</v>
      </c>
      <c r="D7" s="1">
        <v>19200234308.130001</v>
      </c>
      <c r="E7" s="1">
        <v>21560760492.919998</v>
      </c>
      <c r="F7" s="1">
        <v>35252250965.339996</v>
      </c>
      <c r="G7" s="1">
        <v>76013245766.389999</v>
      </c>
    </row>
    <row r="8" spans="1:9" x14ac:dyDescent="0.2">
      <c r="A8" s="6"/>
      <c r="B8" s="2"/>
    </row>
    <row r="9" spans="1:9" x14ac:dyDescent="0.2">
      <c r="A9" s="4" t="s">
        <v>6</v>
      </c>
      <c r="B9" s="3" t="s">
        <v>2</v>
      </c>
      <c r="C9" s="12">
        <v>9985</v>
      </c>
      <c r="D9" s="1">
        <v>117223100.11</v>
      </c>
      <c r="E9" s="1">
        <v>153632272.37</v>
      </c>
      <c r="F9" s="1">
        <v>52080988.109999999</v>
      </c>
      <c r="G9" s="1">
        <v>322936360.58999997</v>
      </c>
    </row>
    <row r="10" spans="1:9" x14ac:dyDescent="0.2">
      <c r="A10" s="6"/>
      <c r="B10" s="2"/>
    </row>
    <row r="11" spans="1:9" x14ac:dyDescent="0.2">
      <c r="A11" s="4" t="s">
        <v>7</v>
      </c>
      <c r="B11" s="3" t="s">
        <v>3</v>
      </c>
    </row>
    <row r="12" spans="1:9" x14ac:dyDescent="0.2">
      <c r="A12" s="6"/>
      <c r="B12" s="2"/>
    </row>
    <row r="13" spans="1:9" x14ac:dyDescent="0.2">
      <c r="A13" s="6" t="s">
        <v>8</v>
      </c>
      <c r="B13" s="2" t="s">
        <v>4</v>
      </c>
    </row>
    <row r="14" spans="1:9" x14ac:dyDescent="0.2">
      <c r="A14" s="6"/>
      <c r="B14" s="2"/>
    </row>
    <row r="15" spans="1:9" x14ac:dyDescent="0.2">
      <c r="A15" s="6"/>
      <c r="B15" s="2" t="s">
        <v>9</v>
      </c>
      <c r="C15" s="12">
        <v>10038</v>
      </c>
      <c r="D15" s="1">
        <v>26598080.120000001</v>
      </c>
      <c r="E15" s="1">
        <v>8422166.3300000001</v>
      </c>
      <c r="F15" s="1">
        <v>11337375.49</v>
      </c>
      <c r="G15" s="1">
        <v>46357621.939999998</v>
      </c>
    </row>
    <row r="16" spans="1:9" x14ac:dyDescent="0.2">
      <c r="A16" s="6"/>
      <c r="B16" s="2" t="s">
        <v>10</v>
      </c>
      <c r="C16" s="12">
        <v>42568</v>
      </c>
      <c r="D16" s="1">
        <v>210455363.16999999</v>
      </c>
      <c r="E16" s="1">
        <v>41922121.200000003</v>
      </c>
      <c r="F16" s="1">
        <v>47718157.310000002</v>
      </c>
      <c r="G16" s="1">
        <v>300095641.68000001</v>
      </c>
    </row>
    <row r="17" spans="1:9" x14ac:dyDescent="0.2">
      <c r="A17" s="6"/>
      <c r="B17" s="2"/>
    </row>
    <row r="18" spans="1:9" x14ac:dyDescent="0.2">
      <c r="A18" s="6" t="s">
        <v>11</v>
      </c>
      <c r="B18" s="2" t="s">
        <v>12</v>
      </c>
      <c r="C18">
        <v>1020</v>
      </c>
      <c r="D18" s="1">
        <v>11494464.859999999</v>
      </c>
      <c r="E18" s="1">
        <v>6779318.5099999998</v>
      </c>
      <c r="F18" s="1">
        <v>28681320.760000002</v>
      </c>
      <c r="G18" s="1">
        <v>46955104.130000003</v>
      </c>
    </row>
    <row r="19" spans="1:9" x14ac:dyDescent="0.2">
      <c r="A19" s="6"/>
      <c r="B19" s="2"/>
    </row>
    <row r="20" spans="1:9" x14ac:dyDescent="0.2">
      <c r="A20" s="6" t="s">
        <v>13</v>
      </c>
      <c r="B20" s="2" t="s">
        <v>14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6"/>
      <c r="B21" s="2"/>
    </row>
    <row r="22" spans="1:9" x14ac:dyDescent="0.2">
      <c r="A22" s="6" t="s">
        <v>15</v>
      </c>
      <c r="B22" s="2" t="s">
        <v>16</v>
      </c>
      <c r="C22" s="12">
        <v>22844</v>
      </c>
      <c r="D22" s="1">
        <v>1028608.4</v>
      </c>
      <c r="E22" s="1">
        <v>287826896.42000002</v>
      </c>
      <c r="F22" s="1">
        <v>297515619.22000003</v>
      </c>
      <c r="G22" s="1">
        <v>586371124.03999996</v>
      </c>
    </row>
    <row r="23" spans="1:9" x14ac:dyDescent="0.2">
      <c r="A23" s="6"/>
      <c r="B23" s="2"/>
    </row>
    <row r="24" spans="1:9" x14ac:dyDescent="0.2">
      <c r="A24" s="4" t="s">
        <v>17</v>
      </c>
      <c r="B24" s="3" t="s">
        <v>19</v>
      </c>
      <c r="D24" s="1">
        <v>249576516.55000001</v>
      </c>
      <c r="E24" s="1">
        <v>344950502.45999998</v>
      </c>
      <c r="F24" s="1">
        <v>385252472.77999997</v>
      </c>
      <c r="G24" s="1">
        <v>979779491.78999996</v>
      </c>
    </row>
    <row r="25" spans="1:9" x14ac:dyDescent="0.2">
      <c r="A25" s="6"/>
      <c r="B25" s="2"/>
    </row>
    <row r="26" spans="1:9" x14ac:dyDescent="0.2">
      <c r="A26" s="4" t="s">
        <v>18</v>
      </c>
      <c r="B26" s="3" t="s">
        <v>20</v>
      </c>
      <c r="C26" s="12">
        <v>1128983</v>
      </c>
      <c r="D26" s="1">
        <v>-64805480.509999998</v>
      </c>
      <c r="E26" s="1">
        <v>-52423418.82</v>
      </c>
      <c r="F26" s="1">
        <v>255711180.53</v>
      </c>
      <c r="G26" s="1">
        <v>138482281.19999999</v>
      </c>
    </row>
    <row r="27" spans="1:9" x14ac:dyDescent="0.2">
      <c r="A27" s="6"/>
      <c r="B27" s="2"/>
    </row>
    <row r="28" spans="1:9" x14ac:dyDescent="0.2">
      <c r="A28" s="4" t="s">
        <v>21</v>
      </c>
      <c r="B28" s="3" t="s">
        <v>22</v>
      </c>
      <c r="C28" s="12">
        <v>1079243</v>
      </c>
      <c r="D28" s="1">
        <v>19003075411.18</v>
      </c>
      <c r="E28" s="1">
        <v>21317018844.009998</v>
      </c>
      <c r="F28" s="1">
        <v>35174790661.199997</v>
      </c>
      <c r="G28" s="1">
        <v>75494884916.389999</v>
      </c>
      <c r="I28" s="1">
        <f>G7+G9+G26</f>
        <v>76474664408.179993</v>
      </c>
    </row>
    <row r="30" spans="1:9" x14ac:dyDescent="0.2">
      <c r="A30" t="s">
        <v>23</v>
      </c>
    </row>
  </sheetData>
  <mergeCells count="2">
    <mergeCell ref="B1:G1"/>
    <mergeCell ref="B3:F3"/>
  </mergeCells>
  <phoneticPr fontId="1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184A-035E-4738-932D-37DCD982A645}">
  <dimension ref="A1:I30"/>
  <sheetViews>
    <sheetView topLeftCell="A3" workbookViewId="0">
      <selection activeCell="I28" sqref="I28"/>
    </sheetView>
  </sheetViews>
  <sheetFormatPr defaultRowHeight="12.75" x14ac:dyDescent="0.2"/>
  <cols>
    <col min="1" max="1" width="11.140625" customWidth="1"/>
    <col min="2" max="2" width="28.42578125" customWidth="1"/>
    <col min="3" max="3" width="10.7109375" customWidth="1"/>
    <col min="4" max="4" width="17.42578125" customWidth="1"/>
    <col min="5" max="5" width="16.7109375" customWidth="1"/>
    <col min="6" max="6" width="18.5703125" customWidth="1"/>
    <col min="7" max="7" width="18.28515625" customWidth="1"/>
    <col min="9" max="9" width="19.7109375" bestFit="1" customWidth="1"/>
  </cols>
  <sheetData>
    <row r="1" spans="1:9" ht="19.5" customHeight="1" x14ac:dyDescent="0.2">
      <c r="A1" s="3"/>
      <c r="B1" s="19" t="s">
        <v>26</v>
      </c>
      <c r="C1" s="19"/>
      <c r="D1" s="19"/>
      <c r="E1" s="19"/>
      <c r="F1" s="19"/>
      <c r="G1" s="19"/>
    </row>
    <row r="2" spans="1:9" x14ac:dyDescent="0.2">
      <c r="A2" s="5"/>
      <c r="B2" s="5"/>
      <c r="C2" s="5"/>
      <c r="D2" s="5"/>
      <c r="E2" s="5"/>
      <c r="F2" s="5"/>
      <c r="G2" s="5"/>
    </row>
    <row r="3" spans="1:9" ht="18.75" customHeight="1" x14ac:dyDescent="0.2">
      <c r="A3" s="3" t="s">
        <v>24</v>
      </c>
      <c r="B3" s="20" t="s">
        <v>25</v>
      </c>
      <c r="C3" s="20"/>
      <c r="D3" s="20"/>
      <c r="E3" s="20"/>
      <c r="F3" s="20"/>
      <c r="G3" s="13">
        <v>45504</v>
      </c>
      <c r="I3" s="18" t="s">
        <v>34</v>
      </c>
    </row>
    <row r="5" spans="1:9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</row>
    <row r="7" spans="1:9" x14ac:dyDescent="0.2">
      <c r="A7" s="4" t="s">
        <v>5</v>
      </c>
      <c r="B7" s="3" t="s">
        <v>1</v>
      </c>
      <c r="C7" s="12">
        <v>1079243</v>
      </c>
      <c r="D7" s="1">
        <v>19003075411.18</v>
      </c>
      <c r="E7" s="1">
        <v>21317018844.009998</v>
      </c>
      <c r="F7" s="1">
        <v>35174790661.199997</v>
      </c>
      <c r="G7" s="1">
        <v>75494884916.389999</v>
      </c>
    </row>
    <row r="8" spans="1:9" x14ac:dyDescent="0.2">
      <c r="A8" s="6"/>
      <c r="B8" s="2"/>
    </row>
    <row r="9" spans="1:9" x14ac:dyDescent="0.2">
      <c r="A9" s="4" t="s">
        <v>6</v>
      </c>
      <c r="B9" s="3" t="s">
        <v>2</v>
      </c>
      <c r="C9" s="12">
        <v>11169</v>
      </c>
      <c r="D9" s="1">
        <v>191028827.28</v>
      </c>
      <c r="E9" s="1">
        <v>229299292.53999999</v>
      </c>
      <c r="F9" s="1">
        <v>76169470.680000007</v>
      </c>
      <c r="G9" s="1">
        <v>496497590.5</v>
      </c>
    </row>
    <row r="10" spans="1:9" x14ac:dyDescent="0.2">
      <c r="A10" s="6"/>
      <c r="B10" s="2"/>
    </row>
    <row r="11" spans="1:9" x14ac:dyDescent="0.2">
      <c r="A11" s="4" t="s">
        <v>7</v>
      </c>
      <c r="B11" s="3" t="s">
        <v>3</v>
      </c>
    </row>
    <row r="12" spans="1:9" x14ac:dyDescent="0.2">
      <c r="A12" s="6"/>
      <c r="B12" s="2"/>
    </row>
    <row r="13" spans="1:9" x14ac:dyDescent="0.2">
      <c r="A13" s="6" t="s">
        <v>8</v>
      </c>
      <c r="B13" s="2" t="s">
        <v>4</v>
      </c>
    </row>
    <row r="14" spans="1:9" x14ac:dyDescent="0.2">
      <c r="A14" s="6"/>
      <c r="B14" s="2"/>
    </row>
    <row r="15" spans="1:9" x14ac:dyDescent="0.2">
      <c r="A15" s="6"/>
      <c r="B15" s="2" t="s">
        <v>9</v>
      </c>
      <c r="C15" s="12">
        <v>13158</v>
      </c>
      <c r="D15" s="1">
        <v>25340618.120000001</v>
      </c>
      <c r="E15" s="1">
        <v>6206819.6600000001</v>
      </c>
      <c r="F15" s="1">
        <v>5881617.2699999996</v>
      </c>
      <c r="G15" s="1">
        <v>37429055.049999997</v>
      </c>
    </row>
    <row r="16" spans="1:9" x14ac:dyDescent="0.2">
      <c r="A16" s="6"/>
      <c r="B16" s="2" t="s">
        <v>10</v>
      </c>
      <c r="C16" s="12">
        <v>40198</v>
      </c>
      <c r="D16" s="1">
        <v>55430392.57</v>
      </c>
      <c r="E16" s="1">
        <v>12093544.32</v>
      </c>
      <c r="F16" s="1">
        <v>17829014.949999999</v>
      </c>
      <c r="G16" s="1">
        <v>85352951.840000004</v>
      </c>
    </row>
    <row r="17" spans="1:9" x14ac:dyDescent="0.2">
      <c r="A17" s="6"/>
      <c r="B17" s="2"/>
    </row>
    <row r="18" spans="1:9" x14ac:dyDescent="0.2">
      <c r="A18" s="6" t="s">
        <v>11</v>
      </c>
      <c r="B18" s="2" t="s">
        <v>12</v>
      </c>
      <c r="C18">
        <v>934</v>
      </c>
      <c r="D18" s="1">
        <v>17807631.16</v>
      </c>
      <c r="E18" s="1">
        <v>20029342.710000001</v>
      </c>
      <c r="F18" s="1">
        <v>58474621.380000003</v>
      </c>
      <c r="G18" s="1">
        <v>96311595.25</v>
      </c>
    </row>
    <row r="19" spans="1:9" x14ac:dyDescent="0.2">
      <c r="A19" s="6"/>
      <c r="B19" s="2"/>
    </row>
    <row r="20" spans="1:9" x14ac:dyDescent="0.2">
      <c r="A20" s="6" t="s">
        <v>13</v>
      </c>
      <c r="B20" s="2" t="s">
        <v>14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6"/>
      <c r="B21" s="2"/>
    </row>
    <row r="22" spans="1:9" x14ac:dyDescent="0.2">
      <c r="A22" s="6" t="s">
        <v>15</v>
      </c>
      <c r="B22" s="2" t="s">
        <v>16</v>
      </c>
      <c r="C22" s="12">
        <v>19193</v>
      </c>
      <c r="D22" s="1">
        <v>0</v>
      </c>
      <c r="E22" s="1">
        <v>24777137.98</v>
      </c>
      <c r="F22" s="1">
        <v>33159453.780000001</v>
      </c>
      <c r="G22" s="1">
        <v>57936591.759999998</v>
      </c>
    </row>
    <row r="23" spans="1:9" x14ac:dyDescent="0.2">
      <c r="A23" s="6"/>
      <c r="B23" s="2"/>
    </row>
    <row r="24" spans="1:9" x14ac:dyDescent="0.2">
      <c r="A24" s="4" t="s">
        <v>17</v>
      </c>
      <c r="B24" s="3" t="s">
        <v>19</v>
      </c>
      <c r="D24" s="1">
        <v>98578641.849999994</v>
      </c>
      <c r="E24" s="1">
        <v>63106844.670000002</v>
      </c>
      <c r="F24" s="1">
        <v>115344707.38</v>
      </c>
      <c r="G24" s="1">
        <v>277030193.89999998</v>
      </c>
    </row>
    <row r="25" spans="1:9" x14ac:dyDescent="0.2">
      <c r="A25" s="6"/>
      <c r="B25" s="2"/>
    </row>
    <row r="26" spans="1:9" x14ac:dyDescent="0.2">
      <c r="A26" s="4" t="s">
        <v>18</v>
      </c>
      <c r="B26" s="3" t="s">
        <v>20</v>
      </c>
      <c r="C26" s="12">
        <v>1106888</v>
      </c>
      <c r="D26" s="1">
        <v>45109907.890000001</v>
      </c>
      <c r="E26" s="1">
        <v>-5948879.7300000004</v>
      </c>
      <c r="F26" s="1">
        <v>257670313.19</v>
      </c>
      <c r="G26" s="1">
        <v>296831341.35000002</v>
      </c>
    </row>
    <row r="27" spans="1:9" x14ac:dyDescent="0.2">
      <c r="A27" s="6"/>
      <c r="B27" s="2"/>
    </row>
    <row r="28" spans="1:9" x14ac:dyDescent="0.2">
      <c r="A28" s="4" t="s">
        <v>21</v>
      </c>
      <c r="B28" s="3" t="s">
        <v>22</v>
      </c>
      <c r="C28" s="12">
        <v>1087019</v>
      </c>
      <c r="D28" s="1">
        <v>19140635504.5</v>
      </c>
      <c r="E28" s="1">
        <v>21477262412.150002</v>
      </c>
      <c r="F28" s="1">
        <v>35393285737.690002</v>
      </c>
      <c r="G28" s="1">
        <v>76011183654.339996</v>
      </c>
      <c r="I28" s="1">
        <f>G7+G9+G26</f>
        <v>76288213848.240005</v>
      </c>
    </row>
    <row r="29" spans="1:9" x14ac:dyDescent="0.2">
      <c r="I29" s="1"/>
    </row>
    <row r="30" spans="1:9" x14ac:dyDescent="0.2">
      <c r="A30" t="s">
        <v>23</v>
      </c>
    </row>
  </sheetData>
  <mergeCells count="2">
    <mergeCell ref="B1:G1"/>
    <mergeCell ref="B3:F3"/>
  </mergeCells>
  <phoneticPr fontId="1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5BA1-C7E8-436A-8919-4641047F6AEA}">
  <dimension ref="A1:I30"/>
  <sheetViews>
    <sheetView workbookViewId="0">
      <selection activeCell="K12" sqref="K12"/>
    </sheetView>
  </sheetViews>
  <sheetFormatPr defaultRowHeight="12.75" x14ac:dyDescent="0.2"/>
  <cols>
    <col min="1" max="1" width="10.140625" customWidth="1"/>
    <col min="2" max="2" width="27.7109375" customWidth="1"/>
    <col min="3" max="3" width="12.7109375" customWidth="1"/>
    <col min="4" max="4" width="18.140625" customWidth="1"/>
    <col min="5" max="5" width="17.5703125" customWidth="1"/>
    <col min="6" max="6" width="18.7109375" customWidth="1"/>
    <col min="7" max="7" width="18.28515625" customWidth="1"/>
    <col min="9" max="9" width="19.7109375" bestFit="1" customWidth="1"/>
  </cols>
  <sheetData>
    <row r="1" spans="1:9" ht="18.75" customHeight="1" x14ac:dyDescent="0.2">
      <c r="A1" s="3"/>
      <c r="B1" s="19" t="s">
        <v>26</v>
      </c>
      <c r="C1" s="19"/>
      <c r="D1" s="19"/>
      <c r="E1" s="19"/>
      <c r="F1" s="19"/>
      <c r="G1" s="19"/>
    </row>
    <row r="2" spans="1:9" x14ac:dyDescent="0.2">
      <c r="A2" s="5"/>
      <c r="B2" s="5"/>
      <c r="C2" s="5"/>
      <c r="D2" s="5"/>
      <c r="E2" s="5"/>
      <c r="F2" s="5"/>
      <c r="G2" s="5"/>
    </row>
    <row r="3" spans="1:9" ht="16.5" customHeight="1" x14ac:dyDescent="0.2">
      <c r="A3" s="3" t="s">
        <v>24</v>
      </c>
      <c r="B3" s="20" t="s">
        <v>25</v>
      </c>
      <c r="C3" s="20"/>
      <c r="D3" s="20"/>
      <c r="E3" s="20"/>
      <c r="F3" s="20"/>
      <c r="G3" s="13">
        <v>45535</v>
      </c>
      <c r="I3" s="18" t="s">
        <v>34</v>
      </c>
    </row>
    <row r="5" spans="1:9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</row>
    <row r="7" spans="1:9" x14ac:dyDescent="0.2">
      <c r="A7" s="4" t="s">
        <v>5</v>
      </c>
      <c r="B7" s="3" t="s">
        <v>1</v>
      </c>
      <c r="C7" s="12">
        <v>1087019</v>
      </c>
      <c r="D7" s="1">
        <v>19140635504.5</v>
      </c>
      <c r="E7" s="1">
        <v>21477262412.150002</v>
      </c>
      <c r="F7" s="1">
        <v>35393285737.690002</v>
      </c>
      <c r="G7" s="1">
        <v>76011183654.339996</v>
      </c>
    </row>
    <row r="8" spans="1:9" x14ac:dyDescent="0.2">
      <c r="A8" s="6"/>
      <c r="B8" s="2"/>
    </row>
    <row r="9" spans="1:9" x14ac:dyDescent="0.2">
      <c r="A9" s="4" t="s">
        <v>6</v>
      </c>
      <c r="B9" s="3" t="s">
        <v>2</v>
      </c>
      <c r="C9" s="12">
        <v>9821</v>
      </c>
      <c r="D9" s="1">
        <v>233286304.19999999</v>
      </c>
      <c r="E9" s="1">
        <v>513168960.76999998</v>
      </c>
      <c r="F9" s="1">
        <v>129493567.18000001</v>
      </c>
      <c r="G9" s="1">
        <v>875948832.14999998</v>
      </c>
    </row>
    <row r="10" spans="1:9" x14ac:dyDescent="0.2">
      <c r="A10" s="6"/>
      <c r="B10" s="2"/>
    </row>
    <row r="11" spans="1:9" x14ac:dyDescent="0.2">
      <c r="A11" s="4" t="s">
        <v>7</v>
      </c>
      <c r="B11" s="3" t="s">
        <v>3</v>
      </c>
    </row>
    <row r="12" spans="1:9" x14ac:dyDescent="0.2">
      <c r="A12" s="6"/>
      <c r="B12" s="2"/>
    </row>
    <row r="13" spans="1:9" x14ac:dyDescent="0.2">
      <c r="A13" s="6" t="s">
        <v>8</v>
      </c>
      <c r="B13" s="2" t="s">
        <v>4</v>
      </c>
    </row>
    <row r="14" spans="1:9" x14ac:dyDescent="0.2">
      <c r="A14" s="6"/>
      <c r="B14" s="2"/>
    </row>
    <row r="15" spans="1:9" x14ac:dyDescent="0.2">
      <c r="A15" s="6"/>
      <c r="B15" s="2" t="s">
        <v>9</v>
      </c>
      <c r="C15" s="12">
        <v>9969</v>
      </c>
      <c r="D15" s="1">
        <v>18806674.039999999</v>
      </c>
      <c r="E15" s="1">
        <v>4671079.7300000004</v>
      </c>
      <c r="F15" s="1">
        <v>4406119.07</v>
      </c>
      <c r="G15" s="1">
        <v>27883872.84</v>
      </c>
    </row>
    <row r="16" spans="1:9" x14ac:dyDescent="0.2">
      <c r="A16" s="6"/>
      <c r="B16" s="2" t="s">
        <v>10</v>
      </c>
      <c r="C16" s="12">
        <v>41429</v>
      </c>
      <c r="D16" s="1">
        <v>45206075.920000002</v>
      </c>
      <c r="E16" s="1">
        <v>11625705.800000001</v>
      </c>
      <c r="F16" s="1">
        <v>17428994.469999999</v>
      </c>
      <c r="G16" s="1">
        <v>74260776.189999998</v>
      </c>
    </row>
    <row r="17" spans="1:9" x14ac:dyDescent="0.2">
      <c r="A17" s="6"/>
      <c r="B17" s="2"/>
    </row>
    <row r="18" spans="1:9" x14ac:dyDescent="0.2">
      <c r="A18" s="6" t="s">
        <v>11</v>
      </c>
      <c r="B18" s="2" t="s">
        <v>12</v>
      </c>
      <c r="C18">
        <v>610</v>
      </c>
      <c r="D18" s="1">
        <v>14200145.359999999</v>
      </c>
      <c r="E18" s="1">
        <v>14254164.02</v>
      </c>
      <c r="F18" s="1">
        <v>52812108.539999999</v>
      </c>
      <c r="G18" s="1">
        <v>81266417.920000002</v>
      </c>
    </row>
    <row r="19" spans="1:9" x14ac:dyDescent="0.2">
      <c r="A19" s="6"/>
      <c r="B19" s="2"/>
    </row>
    <row r="20" spans="1:9" x14ac:dyDescent="0.2">
      <c r="A20" s="6" t="s">
        <v>13</v>
      </c>
      <c r="B20" s="2" t="s">
        <v>14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6"/>
      <c r="B21" s="2"/>
    </row>
    <row r="22" spans="1:9" x14ac:dyDescent="0.2">
      <c r="A22" s="6" t="s">
        <v>15</v>
      </c>
      <c r="B22" s="2" t="s">
        <v>16</v>
      </c>
      <c r="C22" s="12">
        <v>19259</v>
      </c>
      <c r="D22" s="1">
        <v>181.39</v>
      </c>
      <c r="E22" s="1">
        <v>20732532.460000001</v>
      </c>
      <c r="F22" s="1">
        <v>29855684.789999999</v>
      </c>
      <c r="G22" s="1">
        <v>50588398.640000001</v>
      </c>
    </row>
    <row r="23" spans="1:9" x14ac:dyDescent="0.2">
      <c r="A23" s="6"/>
      <c r="B23" s="2"/>
    </row>
    <row r="24" spans="1:9" x14ac:dyDescent="0.2">
      <c r="A24" s="4" t="s">
        <v>17</v>
      </c>
      <c r="B24" s="3" t="s">
        <v>19</v>
      </c>
      <c r="D24" s="1">
        <v>78213076.709999993</v>
      </c>
      <c r="E24" s="1">
        <v>51283482.009999998</v>
      </c>
      <c r="F24" s="1">
        <v>104502906.87</v>
      </c>
      <c r="G24" s="1">
        <v>233999465.59</v>
      </c>
    </row>
    <row r="25" spans="1:9" x14ac:dyDescent="0.2">
      <c r="A25" s="6"/>
      <c r="B25" s="2"/>
    </row>
    <row r="26" spans="1:9" x14ac:dyDescent="0.2">
      <c r="A26" s="4" t="s">
        <v>18</v>
      </c>
      <c r="B26" s="3" t="s">
        <v>20</v>
      </c>
      <c r="C26" s="12">
        <v>1107750</v>
      </c>
      <c r="D26" s="1">
        <v>49309112.460000001</v>
      </c>
      <c r="E26" s="1">
        <v>-2670883.1</v>
      </c>
      <c r="F26" s="1">
        <v>318415232.66000003</v>
      </c>
      <c r="G26" s="1">
        <v>365053462.01999998</v>
      </c>
    </row>
    <row r="27" spans="1:9" x14ac:dyDescent="0.2">
      <c r="A27" s="6"/>
      <c r="B27" s="2"/>
    </row>
    <row r="28" spans="1:9" x14ac:dyDescent="0.2">
      <c r="A28" s="4" t="s">
        <v>21</v>
      </c>
      <c r="B28" s="3" t="s">
        <v>22</v>
      </c>
      <c r="C28" s="12">
        <v>1084813</v>
      </c>
      <c r="D28" s="1">
        <v>19345017844.450001</v>
      </c>
      <c r="E28" s="1">
        <v>21936477007.810001</v>
      </c>
      <c r="F28" s="1">
        <v>35736691630.660004</v>
      </c>
      <c r="G28" s="1">
        <v>77018186482.919998</v>
      </c>
      <c r="I28" s="1">
        <f>G7+G9+G26</f>
        <v>77252185948.509995</v>
      </c>
    </row>
    <row r="30" spans="1:9" x14ac:dyDescent="0.2">
      <c r="A30" t="s">
        <v>23</v>
      </c>
    </row>
  </sheetData>
  <mergeCells count="2">
    <mergeCell ref="B1:G1"/>
    <mergeCell ref="B3:F3"/>
  </mergeCells>
  <phoneticPr fontId="1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27FF1-2B17-4A38-8A3B-AC9D062E5ADB}">
  <dimension ref="A1:I30"/>
  <sheetViews>
    <sheetView workbookViewId="0">
      <selection activeCell="C7" sqref="C7"/>
    </sheetView>
  </sheetViews>
  <sheetFormatPr defaultRowHeight="12.75" x14ac:dyDescent="0.2"/>
  <cols>
    <col min="1" max="1" width="9.85546875" customWidth="1"/>
    <col min="2" max="2" width="29" customWidth="1"/>
    <col min="3" max="3" width="11" customWidth="1"/>
    <col min="4" max="4" width="17.7109375" customWidth="1"/>
    <col min="5" max="5" width="18" customWidth="1"/>
    <col min="6" max="6" width="18.42578125" customWidth="1"/>
    <col min="7" max="7" width="20" customWidth="1"/>
    <col min="9" max="9" width="19.7109375" bestFit="1" customWidth="1"/>
  </cols>
  <sheetData>
    <row r="1" spans="1:9" ht="21" customHeight="1" x14ac:dyDescent="0.2">
      <c r="A1" s="17"/>
      <c r="B1" s="19" t="s">
        <v>26</v>
      </c>
      <c r="C1" s="19"/>
      <c r="D1" s="19"/>
      <c r="E1" s="19"/>
      <c r="F1" s="19"/>
      <c r="G1" s="19"/>
    </row>
    <row r="2" spans="1:9" x14ac:dyDescent="0.2">
      <c r="A2" s="5"/>
      <c r="B2" s="5"/>
      <c r="C2" s="5"/>
      <c r="D2" s="5"/>
      <c r="E2" s="5"/>
      <c r="F2" s="5"/>
      <c r="G2" s="5"/>
    </row>
    <row r="3" spans="1:9" ht="15.75" customHeight="1" x14ac:dyDescent="0.2">
      <c r="A3" s="3" t="s">
        <v>24</v>
      </c>
      <c r="B3" s="20" t="s">
        <v>25</v>
      </c>
      <c r="C3" s="20"/>
      <c r="D3" s="20"/>
      <c r="E3" s="20"/>
      <c r="F3" s="20"/>
      <c r="G3" s="13">
        <v>45565</v>
      </c>
      <c r="I3" s="18" t="s">
        <v>34</v>
      </c>
    </row>
    <row r="5" spans="1:9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</row>
    <row r="7" spans="1:9" x14ac:dyDescent="0.2">
      <c r="A7" s="4" t="s">
        <v>5</v>
      </c>
      <c r="B7" s="3" t="s">
        <v>1</v>
      </c>
      <c r="C7" s="12">
        <v>1084813</v>
      </c>
      <c r="D7" s="1">
        <v>19345017844.450001</v>
      </c>
      <c r="E7" s="1">
        <v>21936477007.810001</v>
      </c>
      <c r="F7" s="1">
        <v>35736691630.660004</v>
      </c>
      <c r="G7" s="1">
        <v>77018186482.919998</v>
      </c>
    </row>
    <row r="8" spans="1:9" x14ac:dyDescent="0.2">
      <c r="A8" s="6"/>
      <c r="B8" s="2"/>
    </row>
    <row r="9" spans="1:9" x14ac:dyDescent="0.2">
      <c r="A9" s="4" t="s">
        <v>6</v>
      </c>
      <c r="B9" s="3" t="s">
        <v>2</v>
      </c>
      <c r="C9" s="12">
        <v>9940</v>
      </c>
      <c r="D9" s="1">
        <v>139019159.02000001</v>
      </c>
      <c r="E9" s="1">
        <v>160614478.5</v>
      </c>
      <c r="F9" s="1">
        <v>52275145.530000001</v>
      </c>
      <c r="G9" s="1">
        <v>351908783.05000001</v>
      </c>
    </row>
    <row r="10" spans="1:9" x14ac:dyDescent="0.2">
      <c r="A10" s="6"/>
      <c r="B10" s="2"/>
    </row>
    <row r="11" spans="1:9" x14ac:dyDescent="0.2">
      <c r="A11" s="4" t="s">
        <v>7</v>
      </c>
      <c r="B11" s="3" t="s">
        <v>3</v>
      </c>
    </row>
    <row r="12" spans="1:9" x14ac:dyDescent="0.2">
      <c r="A12" s="6"/>
      <c r="B12" s="2"/>
    </row>
    <row r="13" spans="1:9" x14ac:dyDescent="0.2">
      <c r="A13" s="6" t="s">
        <v>8</v>
      </c>
      <c r="B13" s="2" t="s">
        <v>4</v>
      </c>
    </row>
    <row r="14" spans="1:9" x14ac:dyDescent="0.2">
      <c r="A14" s="6"/>
      <c r="B14" s="2"/>
    </row>
    <row r="15" spans="1:9" x14ac:dyDescent="0.2">
      <c r="A15" s="6"/>
      <c r="B15" s="2" t="s">
        <v>9</v>
      </c>
      <c r="C15" s="12">
        <v>9496</v>
      </c>
      <c r="D15" s="1">
        <v>20016494.190000001</v>
      </c>
      <c r="E15" s="1">
        <v>5589698.1600000001</v>
      </c>
      <c r="F15" s="1">
        <v>6949169.6500000004</v>
      </c>
      <c r="G15" s="1">
        <v>32555362</v>
      </c>
    </row>
    <row r="16" spans="1:9" x14ac:dyDescent="0.2">
      <c r="A16" s="6"/>
      <c r="B16" s="2" t="s">
        <v>10</v>
      </c>
      <c r="C16" s="12">
        <v>41426</v>
      </c>
      <c r="D16" s="1">
        <v>53015042.729999997</v>
      </c>
      <c r="E16" s="1">
        <v>12689218.16</v>
      </c>
      <c r="F16" s="1">
        <v>18127060.84</v>
      </c>
      <c r="G16" s="1">
        <v>83831321.730000004</v>
      </c>
    </row>
    <row r="17" spans="1:9" x14ac:dyDescent="0.2">
      <c r="A17" s="6"/>
      <c r="B17" s="2"/>
    </row>
    <row r="18" spans="1:9" x14ac:dyDescent="0.2">
      <c r="A18" s="6" t="s">
        <v>11</v>
      </c>
      <c r="B18" s="2" t="s">
        <v>12</v>
      </c>
      <c r="C18">
        <v>10184</v>
      </c>
      <c r="D18" s="1">
        <v>45723830.350000001</v>
      </c>
      <c r="E18" s="1">
        <v>41456816.119999997</v>
      </c>
      <c r="F18" s="1">
        <v>75511936.030000001</v>
      </c>
      <c r="G18" s="1">
        <v>162692582.5</v>
      </c>
    </row>
    <row r="19" spans="1:9" x14ac:dyDescent="0.2">
      <c r="A19" s="6"/>
      <c r="B19" s="2"/>
    </row>
    <row r="20" spans="1:9" x14ac:dyDescent="0.2">
      <c r="A20" s="6" t="s">
        <v>13</v>
      </c>
      <c r="B20" s="2" t="s">
        <v>14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6"/>
      <c r="B21" s="2"/>
    </row>
    <row r="22" spans="1:9" x14ac:dyDescent="0.2">
      <c r="A22" s="6" t="s">
        <v>15</v>
      </c>
      <c r="B22" s="2" t="s">
        <v>16</v>
      </c>
      <c r="C22" s="12">
        <v>19034</v>
      </c>
      <c r="D22" s="1">
        <v>0</v>
      </c>
      <c r="E22" s="1">
        <v>25426766.289999999</v>
      </c>
      <c r="F22" s="1">
        <v>29966591.890000001</v>
      </c>
      <c r="G22" s="1">
        <v>55393358.18</v>
      </c>
    </row>
    <row r="23" spans="1:9" x14ac:dyDescent="0.2">
      <c r="A23" s="6"/>
      <c r="B23" s="2"/>
    </row>
    <row r="24" spans="1:9" x14ac:dyDescent="0.2">
      <c r="A24" s="4" t="s">
        <v>17</v>
      </c>
      <c r="B24" s="3" t="s">
        <v>19</v>
      </c>
      <c r="D24" s="1">
        <v>118755367.27</v>
      </c>
      <c r="E24" s="1">
        <v>85162498.730000004</v>
      </c>
      <c r="F24" s="1">
        <v>130554758.41</v>
      </c>
      <c r="G24" s="1">
        <v>334472624.41000003</v>
      </c>
    </row>
    <row r="25" spans="1:9" x14ac:dyDescent="0.2">
      <c r="A25" s="6"/>
      <c r="B25" s="2"/>
    </row>
    <row r="26" spans="1:9" x14ac:dyDescent="0.2">
      <c r="A26" s="4" t="s">
        <v>18</v>
      </c>
      <c r="B26" s="3" t="s">
        <v>20</v>
      </c>
      <c r="C26" s="12">
        <v>1095192</v>
      </c>
      <c r="D26" s="1">
        <v>42254616.950000003</v>
      </c>
      <c r="E26" s="1">
        <v>-77998272.959999993</v>
      </c>
      <c r="F26" s="1">
        <v>290628933.10000002</v>
      </c>
      <c r="G26" s="1">
        <v>254885277.09</v>
      </c>
    </row>
    <row r="27" spans="1:9" x14ac:dyDescent="0.2">
      <c r="A27" s="6"/>
      <c r="B27" s="2"/>
    </row>
    <row r="28" spans="1:9" x14ac:dyDescent="0.2">
      <c r="A28" s="4" t="s">
        <v>21</v>
      </c>
      <c r="B28" s="3" t="s">
        <v>22</v>
      </c>
      <c r="C28" s="12">
        <v>1075615</v>
      </c>
      <c r="D28" s="1">
        <v>19407536253.150002</v>
      </c>
      <c r="E28" s="1">
        <v>21933930714.619999</v>
      </c>
      <c r="F28" s="1">
        <v>35949040950.879997</v>
      </c>
      <c r="G28" s="1">
        <v>77290507918.649994</v>
      </c>
      <c r="I28" s="1">
        <f>G7+G9+G26</f>
        <v>77624980543.059998</v>
      </c>
    </row>
    <row r="30" spans="1:9" x14ac:dyDescent="0.2">
      <c r="A30" t="s">
        <v>23</v>
      </c>
    </row>
  </sheetData>
  <mergeCells count="2">
    <mergeCell ref="B1:G1"/>
    <mergeCell ref="B3:F3"/>
  </mergeCells>
  <phoneticPr fontId="1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C871-EE70-4474-AE64-579CBDD0E16E}">
  <dimension ref="A1:I30"/>
  <sheetViews>
    <sheetView workbookViewId="0">
      <selection activeCell="F37" sqref="F37"/>
    </sheetView>
  </sheetViews>
  <sheetFormatPr defaultRowHeight="12.75" x14ac:dyDescent="0.2"/>
  <cols>
    <col min="1" max="1" width="10.7109375" customWidth="1"/>
    <col min="2" max="2" width="27.7109375" customWidth="1"/>
    <col min="3" max="3" width="10.85546875" customWidth="1"/>
    <col min="4" max="4" width="16.85546875" customWidth="1"/>
    <col min="5" max="5" width="17.28515625" customWidth="1"/>
    <col min="6" max="6" width="18.28515625" customWidth="1"/>
    <col min="7" max="7" width="20.28515625" customWidth="1"/>
    <col min="9" max="9" width="19.7109375" bestFit="1" customWidth="1"/>
  </cols>
  <sheetData>
    <row r="1" spans="1:9" ht="22.5" customHeight="1" x14ac:dyDescent="0.2">
      <c r="A1" s="3"/>
      <c r="B1" s="19" t="s">
        <v>26</v>
      </c>
      <c r="C1" s="19"/>
      <c r="D1" s="19"/>
      <c r="E1" s="19"/>
      <c r="F1" s="19"/>
      <c r="G1" s="19"/>
    </row>
    <row r="2" spans="1:9" x14ac:dyDescent="0.2">
      <c r="A2" s="5"/>
      <c r="B2" s="5"/>
      <c r="C2" s="5"/>
      <c r="D2" s="5"/>
      <c r="E2" s="5"/>
      <c r="F2" s="5"/>
      <c r="G2" s="5"/>
    </row>
    <row r="3" spans="1:9" ht="19.5" customHeight="1" x14ac:dyDescent="0.2">
      <c r="A3" s="3" t="s">
        <v>24</v>
      </c>
      <c r="B3" s="20" t="s">
        <v>25</v>
      </c>
      <c r="C3" s="20"/>
      <c r="D3" s="20"/>
      <c r="E3" s="20"/>
      <c r="F3" s="20"/>
      <c r="G3" s="13">
        <v>45596</v>
      </c>
      <c r="I3" s="18" t="s">
        <v>34</v>
      </c>
    </row>
    <row r="5" spans="1:9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</row>
    <row r="7" spans="1:9" x14ac:dyDescent="0.2">
      <c r="A7" s="4" t="s">
        <v>5</v>
      </c>
      <c r="B7" s="3" t="s">
        <v>1</v>
      </c>
      <c r="C7" s="12">
        <v>1075615</v>
      </c>
      <c r="D7" s="1">
        <v>19407536253.150002</v>
      </c>
      <c r="E7" s="1">
        <v>21933930714.619999</v>
      </c>
      <c r="F7" s="1">
        <v>35949040950.879997</v>
      </c>
      <c r="G7" s="1">
        <v>77290507918.649994</v>
      </c>
    </row>
    <row r="8" spans="1:9" x14ac:dyDescent="0.2">
      <c r="A8" s="6"/>
      <c r="B8" s="2"/>
    </row>
    <row r="9" spans="1:9" x14ac:dyDescent="0.2">
      <c r="A9" s="4" t="s">
        <v>6</v>
      </c>
      <c r="B9" s="3" t="s">
        <v>2</v>
      </c>
      <c r="C9" s="12">
        <v>56596</v>
      </c>
      <c r="D9" s="1">
        <v>369399829.94</v>
      </c>
      <c r="E9" s="1">
        <v>557850652.02999997</v>
      </c>
      <c r="F9" s="1">
        <v>249253349.88</v>
      </c>
      <c r="G9" s="1">
        <v>1176503831.8499999</v>
      </c>
    </row>
    <row r="10" spans="1:9" x14ac:dyDescent="0.2">
      <c r="A10" s="6"/>
      <c r="B10" s="2"/>
    </row>
    <row r="11" spans="1:9" x14ac:dyDescent="0.2">
      <c r="A11" s="4" t="s">
        <v>7</v>
      </c>
      <c r="B11" s="3" t="s">
        <v>3</v>
      </c>
    </row>
    <row r="12" spans="1:9" x14ac:dyDescent="0.2">
      <c r="A12" s="6"/>
      <c r="B12" s="2"/>
    </row>
    <row r="13" spans="1:9" x14ac:dyDescent="0.2">
      <c r="A13" s="6" t="s">
        <v>8</v>
      </c>
      <c r="B13" s="2" t="s">
        <v>4</v>
      </c>
    </row>
    <row r="14" spans="1:9" x14ac:dyDescent="0.2">
      <c r="A14" s="6"/>
      <c r="B14" s="2"/>
    </row>
    <row r="15" spans="1:9" x14ac:dyDescent="0.2">
      <c r="A15" s="6"/>
      <c r="B15" s="2" t="s">
        <v>9</v>
      </c>
      <c r="C15" s="12">
        <v>13818</v>
      </c>
      <c r="D15" s="1">
        <v>25074180.02</v>
      </c>
      <c r="E15" s="1">
        <v>6797653.7599999998</v>
      </c>
      <c r="F15" s="1">
        <v>6841927.6799999997</v>
      </c>
      <c r="G15" s="1">
        <v>38713761.460000001</v>
      </c>
    </row>
    <row r="16" spans="1:9" x14ac:dyDescent="0.2">
      <c r="A16" s="6"/>
      <c r="B16" s="2" t="s">
        <v>10</v>
      </c>
      <c r="C16" s="12">
        <v>43403</v>
      </c>
      <c r="D16" s="1">
        <v>48990041.710000001</v>
      </c>
      <c r="E16" s="1">
        <v>13082120.1</v>
      </c>
      <c r="F16" s="1">
        <v>18585261.68</v>
      </c>
      <c r="G16" s="1">
        <v>80657423.489999995</v>
      </c>
    </row>
    <row r="17" spans="1:9" x14ac:dyDescent="0.2">
      <c r="A17" s="6"/>
      <c r="B17" s="2"/>
    </row>
    <row r="18" spans="1:9" x14ac:dyDescent="0.2">
      <c r="A18" s="6" t="s">
        <v>11</v>
      </c>
      <c r="B18" s="2" t="s">
        <v>12</v>
      </c>
      <c r="C18">
        <v>10174</v>
      </c>
      <c r="D18" s="1">
        <v>45114534.759999998</v>
      </c>
      <c r="E18" s="1">
        <v>131106899.81999999</v>
      </c>
      <c r="F18" s="1">
        <v>157060155.30000001</v>
      </c>
      <c r="G18" s="1">
        <v>333281589.88</v>
      </c>
    </row>
    <row r="19" spans="1:9" x14ac:dyDescent="0.2">
      <c r="A19" s="6"/>
      <c r="B19" s="2"/>
    </row>
    <row r="20" spans="1:9" x14ac:dyDescent="0.2">
      <c r="A20" s="6" t="s">
        <v>13</v>
      </c>
      <c r="B20" s="2" t="s">
        <v>14</v>
      </c>
      <c r="C20">
        <v>1</v>
      </c>
      <c r="D20">
        <v>194429.28</v>
      </c>
      <c r="E20">
        <v>194429.28</v>
      </c>
      <c r="F20">
        <v>169309.91</v>
      </c>
      <c r="G20">
        <v>558168.47</v>
      </c>
    </row>
    <row r="21" spans="1:9" x14ac:dyDescent="0.2">
      <c r="A21" s="6"/>
      <c r="B21" s="2"/>
    </row>
    <row r="22" spans="1:9" x14ac:dyDescent="0.2">
      <c r="A22" s="6" t="s">
        <v>15</v>
      </c>
      <c r="B22" s="2" t="s">
        <v>16</v>
      </c>
      <c r="C22" s="12">
        <v>19825</v>
      </c>
      <c r="D22" s="1">
        <v>96.57</v>
      </c>
      <c r="E22" s="1">
        <v>26078315.870000001</v>
      </c>
      <c r="F22" s="1">
        <v>29111271.899999999</v>
      </c>
      <c r="G22" s="1">
        <v>55189684.340000004</v>
      </c>
    </row>
    <row r="23" spans="1:9" x14ac:dyDescent="0.2">
      <c r="A23" s="6"/>
      <c r="B23" s="2"/>
    </row>
    <row r="24" spans="1:9" x14ac:dyDescent="0.2">
      <c r="A24" s="4" t="s">
        <v>17</v>
      </c>
      <c r="B24" s="3" t="s">
        <v>19</v>
      </c>
      <c r="D24" s="1">
        <v>119373282.34</v>
      </c>
      <c r="E24" s="1">
        <v>177259418.83000001</v>
      </c>
      <c r="F24" s="1">
        <v>211767926.47</v>
      </c>
      <c r="G24" s="1">
        <v>508400627.63999999</v>
      </c>
    </row>
    <row r="25" spans="1:9" x14ac:dyDescent="0.2">
      <c r="A25" s="6"/>
      <c r="B25" s="2"/>
    </row>
    <row r="26" spans="1:9" x14ac:dyDescent="0.2">
      <c r="A26" s="4" t="s">
        <v>18</v>
      </c>
      <c r="B26" s="3" t="s">
        <v>20</v>
      </c>
      <c r="C26" s="12">
        <v>1131829</v>
      </c>
      <c r="D26" s="1">
        <v>-11841761.970000001</v>
      </c>
      <c r="E26" s="1">
        <v>-11838515.140000001</v>
      </c>
      <c r="F26" s="1">
        <v>14425767.75</v>
      </c>
      <c r="G26" s="1">
        <v>-9254509.3599999994</v>
      </c>
    </row>
    <row r="27" spans="1:9" x14ac:dyDescent="0.2">
      <c r="A27" s="6"/>
      <c r="B27" s="2"/>
    </row>
    <row r="28" spans="1:9" x14ac:dyDescent="0.2">
      <c r="A28" s="4" t="s">
        <v>21</v>
      </c>
      <c r="B28" s="3" t="s">
        <v>22</v>
      </c>
      <c r="C28" s="12">
        <v>1074031</v>
      </c>
      <c r="D28" s="1">
        <v>19645721038.779999</v>
      </c>
      <c r="E28" s="1">
        <v>22302683432.68</v>
      </c>
      <c r="F28" s="1">
        <v>36000952142.040001</v>
      </c>
      <c r="G28" s="1">
        <v>77949356613.5</v>
      </c>
      <c r="I28" s="1">
        <f>G7+G9+G26</f>
        <v>78457757241.139999</v>
      </c>
    </row>
    <row r="30" spans="1:9" x14ac:dyDescent="0.2">
      <c r="A30" t="s">
        <v>23</v>
      </c>
    </row>
  </sheetData>
  <mergeCells count="2">
    <mergeCell ref="B1:G1"/>
    <mergeCell ref="B3:F3"/>
  </mergeCells>
  <phoneticPr fontId="1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2264B-9258-44EE-B910-88DFAC1D6F14}">
  <dimension ref="A1:I30"/>
  <sheetViews>
    <sheetView workbookViewId="0">
      <selection activeCell="N13" sqref="N13"/>
    </sheetView>
  </sheetViews>
  <sheetFormatPr defaultRowHeight="12.75" x14ac:dyDescent="0.2"/>
  <cols>
    <col min="1" max="1" width="10.7109375" customWidth="1"/>
    <col min="2" max="2" width="26.5703125" customWidth="1"/>
    <col min="4" max="4" width="16.85546875" customWidth="1"/>
    <col min="5" max="5" width="18.28515625" customWidth="1"/>
    <col min="6" max="7" width="19.28515625" customWidth="1"/>
    <col min="9" max="9" width="19.7109375" bestFit="1" customWidth="1"/>
  </cols>
  <sheetData>
    <row r="1" spans="1:9" ht="19.149999999999999" customHeight="1" x14ac:dyDescent="0.2">
      <c r="A1" s="3"/>
      <c r="B1" s="19" t="s">
        <v>26</v>
      </c>
      <c r="C1" s="19"/>
      <c r="D1" s="19"/>
      <c r="E1" s="19"/>
      <c r="F1" s="19"/>
      <c r="G1" s="19"/>
    </row>
    <row r="2" spans="1:9" ht="8.25" customHeight="1" x14ac:dyDescent="0.2">
      <c r="A2" s="5"/>
      <c r="B2" s="5"/>
      <c r="C2" s="5"/>
      <c r="D2" s="5"/>
      <c r="E2" s="5"/>
      <c r="F2" s="5"/>
      <c r="G2" s="5"/>
    </row>
    <row r="3" spans="1:9" ht="15" customHeight="1" x14ac:dyDescent="0.2">
      <c r="A3" s="3" t="s">
        <v>24</v>
      </c>
      <c r="B3" s="20" t="s">
        <v>25</v>
      </c>
      <c r="C3" s="20"/>
      <c r="D3" s="20"/>
      <c r="E3" s="20"/>
      <c r="F3" s="20"/>
      <c r="G3" s="13">
        <v>45626</v>
      </c>
      <c r="I3" s="18" t="s">
        <v>34</v>
      </c>
    </row>
    <row r="5" spans="1:9" ht="25.5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</row>
    <row r="7" spans="1:9" x14ac:dyDescent="0.2">
      <c r="A7" s="4" t="s">
        <v>5</v>
      </c>
      <c r="B7" s="3" t="s">
        <v>1</v>
      </c>
      <c r="C7" s="12">
        <v>1074031</v>
      </c>
      <c r="D7" s="1">
        <v>19645721038.779999</v>
      </c>
      <c r="E7" s="1">
        <v>22302683432.68</v>
      </c>
      <c r="F7" s="1">
        <v>36000952142.040001</v>
      </c>
      <c r="G7" s="1">
        <v>77949356613.5</v>
      </c>
    </row>
    <row r="8" spans="1:9" x14ac:dyDescent="0.2">
      <c r="A8" s="6"/>
      <c r="B8" s="2"/>
    </row>
    <row r="9" spans="1:9" x14ac:dyDescent="0.2">
      <c r="A9" s="4" t="s">
        <v>6</v>
      </c>
      <c r="B9" s="3" t="s">
        <v>2</v>
      </c>
      <c r="C9" s="12">
        <v>15079</v>
      </c>
      <c r="D9" s="1">
        <v>209419651.55000001</v>
      </c>
      <c r="E9" s="1">
        <v>226650123.77000001</v>
      </c>
      <c r="F9" s="1">
        <v>102894871.08</v>
      </c>
      <c r="G9" s="1">
        <v>538964646.39999998</v>
      </c>
    </row>
    <row r="10" spans="1:9" x14ac:dyDescent="0.2">
      <c r="A10" s="6"/>
      <c r="B10" s="2"/>
    </row>
    <row r="11" spans="1:9" x14ac:dyDescent="0.2">
      <c r="A11" s="4" t="s">
        <v>7</v>
      </c>
      <c r="B11" s="3" t="s">
        <v>3</v>
      </c>
    </row>
    <row r="12" spans="1:9" x14ac:dyDescent="0.2">
      <c r="A12" s="6"/>
      <c r="B12" s="2"/>
    </row>
    <row r="13" spans="1:9" x14ac:dyDescent="0.2">
      <c r="A13" s="6" t="s">
        <v>8</v>
      </c>
      <c r="B13" s="2" t="s">
        <v>4</v>
      </c>
    </row>
    <row r="14" spans="1:9" x14ac:dyDescent="0.2">
      <c r="A14" s="6"/>
      <c r="B14" s="2"/>
    </row>
    <row r="15" spans="1:9" x14ac:dyDescent="0.2">
      <c r="A15" s="6"/>
      <c r="B15" s="2" t="s">
        <v>9</v>
      </c>
      <c r="C15" s="12">
        <v>9370</v>
      </c>
      <c r="D15" s="1">
        <v>17960164.390000001</v>
      </c>
      <c r="E15" s="1">
        <v>5290991.79</v>
      </c>
      <c r="F15" s="1">
        <v>7286448.2199999997</v>
      </c>
      <c r="G15" s="1">
        <v>30537604.399999999</v>
      </c>
    </row>
    <row r="16" spans="1:9" x14ac:dyDescent="0.2">
      <c r="A16" s="6"/>
      <c r="B16" s="2" t="s">
        <v>10</v>
      </c>
      <c r="C16" s="12">
        <v>40602</v>
      </c>
      <c r="D16" s="1">
        <v>209786200.53</v>
      </c>
      <c r="E16" s="1">
        <v>40890757.539999999</v>
      </c>
      <c r="F16" s="1">
        <v>118104394.51000001</v>
      </c>
      <c r="G16" s="1">
        <v>368781352.57999998</v>
      </c>
    </row>
    <row r="17" spans="1:9" x14ac:dyDescent="0.2">
      <c r="A17" s="6"/>
      <c r="B17" s="2"/>
    </row>
    <row r="18" spans="1:9" x14ac:dyDescent="0.2">
      <c r="A18" s="6" t="s">
        <v>11</v>
      </c>
      <c r="B18" s="2" t="s">
        <v>12</v>
      </c>
      <c r="C18">
        <v>10408</v>
      </c>
      <c r="D18" s="1">
        <v>18666890.84</v>
      </c>
      <c r="E18" s="1">
        <v>4723401.54</v>
      </c>
      <c r="F18" s="1">
        <v>18371664.07</v>
      </c>
      <c r="G18" s="1">
        <v>41761956.450000003</v>
      </c>
    </row>
    <row r="19" spans="1:9" x14ac:dyDescent="0.2">
      <c r="A19" s="6"/>
      <c r="B19" s="2"/>
    </row>
    <row r="20" spans="1:9" x14ac:dyDescent="0.2">
      <c r="A20" s="6" t="s">
        <v>13</v>
      </c>
      <c r="B20" s="2" t="s">
        <v>14</v>
      </c>
      <c r="C20">
        <v>1</v>
      </c>
      <c r="D20">
        <v>4402.8</v>
      </c>
      <c r="E20">
        <v>831.7</v>
      </c>
      <c r="F20">
        <v>811.45</v>
      </c>
      <c r="G20">
        <v>6045.95</v>
      </c>
    </row>
    <row r="21" spans="1:9" x14ac:dyDescent="0.2">
      <c r="A21" s="6"/>
      <c r="B21" s="2"/>
    </row>
    <row r="22" spans="1:9" x14ac:dyDescent="0.2">
      <c r="A22" s="6" t="s">
        <v>15</v>
      </c>
      <c r="B22" s="2" t="s">
        <v>16</v>
      </c>
      <c r="C22" s="12">
        <v>18773</v>
      </c>
      <c r="D22" s="1">
        <v>0</v>
      </c>
      <c r="E22" s="1">
        <v>13612340.880000001</v>
      </c>
      <c r="F22" s="1">
        <v>17586062.93</v>
      </c>
      <c r="G22" s="1">
        <v>31198403.809999999</v>
      </c>
    </row>
    <row r="23" spans="1:9" x14ac:dyDescent="0.2">
      <c r="A23" s="6"/>
      <c r="B23" s="2"/>
    </row>
    <row r="24" spans="1:9" x14ac:dyDescent="0.2">
      <c r="A24" s="4" t="s">
        <v>17</v>
      </c>
      <c r="B24" s="3" t="s">
        <v>19</v>
      </c>
      <c r="D24" s="1">
        <v>246417658.56</v>
      </c>
      <c r="E24" s="1">
        <v>64518323.450000003</v>
      </c>
      <c r="F24" s="1">
        <v>161349381.18000001</v>
      </c>
      <c r="G24" s="1">
        <v>472285363.19</v>
      </c>
    </row>
    <row r="25" spans="1:9" x14ac:dyDescent="0.2">
      <c r="A25" s="6"/>
      <c r="B25" s="2"/>
    </row>
    <row r="26" spans="1:9" x14ac:dyDescent="0.2">
      <c r="A26" s="4" t="s">
        <v>18</v>
      </c>
      <c r="B26" s="3" t="s">
        <v>20</v>
      </c>
      <c r="C26" s="12">
        <v>1087493</v>
      </c>
      <c r="D26" s="1">
        <v>165550410.78</v>
      </c>
      <c r="E26" s="1">
        <v>25220107.859999999</v>
      </c>
      <c r="F26" s="1">
        <v>478690701.29000002</v>
      </c>
      <c r="G26" s="1">
        <v>669461219.92999995</v>
      </c>
    </row>
    <row r="27" spans="1:9" x14ac:dyDescent="0.2">
      <c r="A27" s="6"/>
      <c r="B27" s="2"/>
    </row>
    <row r="28" spans="1:9" x14ac:dyDescent="0.2">
      <c r="A28" s="4" t="s">
        <v>21</v>
      </c>
      <c r="B28" s="3" t="s">
        <v>22</v>
      </c>
      <c r="C28" s="12">
        <v>1068591</v>
      </c>
      <c r="D28" s="1">
        <v>19811537910.619999</v>
      </c>
      <c r="E28" s="1">
        <v>22498938164.34</v>
      </c>
      <c r="F28" s="1">
        <v>36426018742.769997</v>
      </c>
      <c r="G28" s="1">
        <v>78736494817.729996</v>
      </c>
      <c r="I28" s="1">
        <f>G7+G9+G26</f>
        <v>79157782479.829987</v>
      </c>
    </row>
    <row r="30" spans="1:9" x14ac:dyDescent="0.2">
      <c r="A30" t="s">
        <v>23</v>
      </c>
    </row>
  </sheetData>
  <mergeCells count="2">
    <mergeCell ref="B3:F3"/>
    <mergeCell ref="B1:G1"/>
  </mergeCells>
  <phoneticPr fontId="1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B911-0963-436B-A630-A5F87732D418}">
  <dimension ref="A1:I31"/>
  <sheetViews>
    <sheetView tabSelected="1" workbookViewId="0">
      <selection activeCell="I20" sqref="I20"/>
    </sheetView>
  </sheetViews>
  <sheetFormatPr defaultRowHeight="12.75" x14ac:dyDescent="0.2"/>
  <cols>
    <col min="1" max="1" width="10.5703125" customWidth="1"/>
    <col min="2" max="2" width="26.7109375" customWidth="1"/>
    <col min="3" max="3" width="12" customWidth="1"/>
    <col min="4" max="4" width="17.140625" customWidth="1"/>
    <col min="5" max="5" width="17.28515625" customWidth="1"/>
    <col min="6" max="6" width="18.140625" customWidth="1"/>
    <col min="7" max="7" width="19.140625" customWidth="1"/>
    <col min="9" max="9" width="21.5703125" customWidth="1"/>
  </cols>
  <sheetData>
    <row r="1" spans="1:9" ht="22.5" customHeight="1" x14ac:dyDescent="0.2">
      <c r="A1" s="3"/>
      <c r="B1" s="19" t="s">
        <v>26</v>
      </c>
      <c r="C1" s="19"/>
      <c r="D1" s="19"/>
      <c r="E1" s="19"/>
      <c r="F1" s="19"/>
      <c r="G1" s="19"/>
    </row>
    <row r="2" spans="1:9" ht="8.25" customHeight="1" x14ac:dyDescent="0.2">
      <c r="A2" s="5"/>
      <c r="B2" s="5"/>
      <c r="C2" s="5"/>
      <c r="D2" s="5"/>
      <c r="E2" s="5"/>
      <c r="F2" s="5"/>
      <c r="G2" s="5"/>
    </row>
    <row r="3" spans="1:9" ht="21" customHeight="1" x14ac:dyDescent="0.2">
      <c r="A3" s="3" t="s">
        <v>24</v>
      </c>
      <c r="B3" s="20" t="s">
        <v>25</v>
      </c>
      <c r="C3" s="20"/>
      <c r="D3" s="20"/>
      <c r="E3" s="20"/>
      <c r="F3" s="20"/>
      <c r="G3" s="13">
        <v>45657</v>
      </c>
      <c r="I3" s="18" t="s">
        <v>34</v>
      </c>
    </row>
    <row r="5" spans="1:9" x14ac:dyDescent="0.2">
      <c r="C5" s="7" t="s">
        <v>0</v>
      </c>
      <c r="D5" s="7" t="s">
        <v>27</v>
      </c>
      <c r="E5" s="7" t="s">
        <v>28</v>
      </c>
      <c r="F5" s="7" t="s">
        <v>29</v>
      </c>
      <c r="G5" s="7" t="s">
        <v>30</v>
      </c>
    </row>
    <row r="7" spans="1:9" x14ac:dyDescent="0.2">
      <c r="A7" s="4" t="s">
        <v>5</v>
      </c>
      <c r="B7" s="3" t="s">
        <v>1</v>
      </c>
      <c r="C7" s="12">
        <v>1068591</v>
      </c>
      <c r="D7" s="1">
        <v>19811537910.619999</v>
      </c>
      <c r="E7" s="1">
        <v>22498938164.34</v>
      </c>
      <c r="F7" s="1">
        <v>36426018742.769997</v>
      </c>
      <c r="G7" s="1">
        <v>78736494817.729996</v>
      </c>
    </row>
    <row r="8" spans="1:9" x14ac:dyDescent="0.2">
      <c r="A8" s="6"/>
      <c r="B8" s="2"/>
    </row>
    <row r="9" spans="1:9" x14ac:dyDescent="0.2">
      <c r="A9" s="4" t="s">
        <v>6</v>
      </c>
      <c r="B9" s="3" t="s">
        <v>2</v>
      </c>
      <c r="C9" s="12">
        <v>39867</v>
      </c>
      <c r="D9" s="1">
        <v>481001796.48000002</v>
      </c>
      <c r="E9" s="1">
        <v>623349123.19000006</v>
      </c>
      <c r="F9" s="1">
        <v>220416200.09999999</v>
      </c>
      <c r="G9" s="1">
        <v>1324767119.77</v>
      </c>
    </row>
    <row r="10" spans="1:9" x14ac:dyDescent="0.2">
      <c r="A10" s="6"/>
      <c r="B10" s="2"/>
    </row>
    <row r="11" spans="1:9" x14ac:dyDescent="0.2">
      <c r="A11" s="4" t="s">
        <v>7</v>
      </c>
      <c r="B11" s="3" t="s">
        <v>3</v>
      </c>
    </row>
    <row r="12" spans="1:9" x14ac:dyDescent="0.2">
      <c r="A12" s="6"/>
      <c r="B12" s="2"/>
    </row>
    <row r="13" spans="1:9" x14ac:dyDescent="0.2">
      <c r="A13" s="6" t="s">
        <v>8</v>
      </c>
      <c r="B13" s="2" t="s">
        <v>4</v>
      </c>
    </row>
    <row r="14" spans="1:9" x14ac:dyDescent="0.2">
      <c r="A14" s="6"/>
      <c r="B14" s="2"/>
    </row>
    <row r="15" spans="1:9" x14ac:dyDescent="0.2">
      <c r="A15" s="6"/>
      <c r="B15" s="2" t="s">
        <v>9</v>
      </c>
      <c r="C15" s="12">
        <v>9768</v>
      </c>
      <c r="D15" s="1">
        <v>21330618.140000001</v>
      </c>
      <c r="E15" s="1">
        <v>5678028.0499999998</v>
      </c>
      <c r="F15" s="1">
        <v>6845448.1200000001</v>
      </c>
      <c r="G15" s="1">
        <v>33854094.310000002</v>
      </c>
    </row>
    <row r="16" spans="1:9" x14ac:dyDescent="0.2">
      <c r="A16" s="6"/>
      <c r="B16" s="2" t="s">
        <v>10</v>
      </c>
      <c r="C16" s="12">
        <v>41317</v>
      </c>
      <c r="D16" s="1">
        <v>227932207.53999999</v>
      </c>
      <c r="E16" s="1">
        <v>42986405.68</v>
      </c>
      <c r="F16" s="1">
        <v>132714341.73</v>
      </c>
      <c r="G16" s="1">
        <v>403632954.94999999</v>
      </c>
    </row>
    <row r="17" spans="1:9" x14ac:dyDescent="0.2">
      <c r="A17" s="6"/>
      <c r="B17" s="2"/>
    </row>
    <row r="18" spans="1:9" x14ac:dyDescent="0.2">
      <c r="A18" s="6" t="s">
        <v>11</v>
      </c>
      <c r="B18" s="2" t="s">
        <v>12</v>
      </c>
      <c r="C18">
        <v>2228</v>
      </c>
      <c r="D18" s="1">
        <v>14905750.359999999</v>
      </c>
      <c r="E18" s="1">
        <v>11531764.949999999</v>
      </c>
      <c r="F18" s="1">
        <v>38853637.920000002</v>
      </c>
      <c r="G18" s="1">
        <v>65291153.229999997</v>
      </c>
    </row>
    <row r="19" spans="1:9" x14ac:dyDescent="0.2">
      <c r="A19" s="6"/>
      <c r="B19" s="2"/>
    </row>
    <row r="20" spans="1:9" x14ac:dyDescent="0.2">
      <c r="A20" s="6" t="s">
        <v>13</v>
      </c>
      <c r="B20" s="2" t="s">
        <v>14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9" x14ac:dyDescent="0.2">
      <c r="A21" s="6"/>
      <c r="B21" s="2"/>
    </row>
    <row r="22" spans="1:9" x14ac:dyDescent="0.2">
      <c r="A22" s="6" t="s">
        <v>15</v>
      </c>
      <c r="B22" s="2" t="s">
        <v>16</v>
      </c>
      <c r="C22" s="12">
        <v>18218</v>
      </c>
      <c r="D22" s="1">
        <v>0</v>
      </c>
      <c r="E22" s="1">
        <v>13438412.75</v>
      </c>
      <c r="F22" s="1">
        <v>17363980.32</v>
      </c>
      <c r="G22" s="1">
        <v>30802393.07</v>
      </c>
    </row>
    <row r="23" spans="1:9" x14ac:dyDescent="0.2">
      <c r="A23" s="6"/>
      <c r="B23" s="2"/>
    </row>
    <row r="24" spans="1:9" x14ac:dyDescent="0.2">
      <c r="A24" s="4" t="s">
        <v>17</v>
      </c>
      <c r="B24" s="3" t="s">
        <v>19</v>
      </c>
      <c r="D24" s="1">
        <v>264168576.03999999</v>
      </c>
      <c r="E24" s="1">
        <v>73634611.430000007</v>
      </c>
      <c r="F24" s="1">
        <v>195777408.09</v>
      </c>
      <c r="G24" s="1">
        <v>533580595.56</v>
      </c>
    </row>
    <row r="25" spans="1:9" x14ac:dyDescent="0.2">
      <c r="A25" s="6"/>
      <c r="B25" s="2"/>
    </row>
    <row r="26" spans="1:9" x14ac:dyDescent="0.2">
      <c r="A26" s="4" t="s">
        <v>18</v>
      </c>
      <c r="B26" s="3" t="s">
        <v>20</v>
      </c>
      <c r="C26" s="12">
        <v>1087125</v>
      </c>
      <c r="D26" s="1">
        <v>197953615.08000001</v>
      </c>
      <c r="E26" s="1">
        <v>36739472.460000001</v>
      </c>
      <c r="F26" s="1">
        <v>458693310.60000002</v>
      </c>
      <c r="G26" s="1">
        <v>693386398.13999999</v>
      </c>
    </row>
    <row r="27" spans="1:9" x14ac:dyDescent="0.2">
      <c r="A27" s="6"/>
      <c r="B27" s="2"/>
    </row>
    <row r="28" spans="1:9" x14ac:dyDescent="0.2">
      <c r="A28" s="4" t="s">
        <v>21</v>
      </c>
      <c r="B28" s="3" t="s">
        <v>22</v>
      </c>
      <c r="C28" s="12">
        <v>1097244</v>
      </c>
      <c r="D28" s="1">
        <v>20226324746.139999</v>
      </c>
      <c r="E28" s="1">
        <v>23085392148.560001</v>
      </c>
      <c r="F28" s="1">
        <v>36909355078.900002</v>
      </c>
      <c r="G28" s="1">
        <v>80221071973.600006</v>
      </c>
      <c r="I28" s="1">
        <f>G7+G9+G26</f>
        <v>80754648335.639999</v>
      </c>
    </row>
    <row r="30" spans="1:9" x14ac:dyDescent="0.2">
      <c r="A30" t="s">
        <v>23</v>
      </c>
    </row>
    <row r="31" spans="1:9" x14ac:dyDescent="0.2">
      <c r="C31" s="1"/>
      <c r="D31" s="1"/>
      <c r="E31" s="1"/>
      <c r="F31" s="1"/>
      <c r="G31" s="1"/>
    </row>
  </sheetData>
  <mergeCells count="2">
    <mergeCell ref="B1:G1"/>
    <mergeCell ref="B3:F3"/>
  </mergeCells>
  <phoneticPr fontId="1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12</vt:i4>
      </vt:variant>
    </vt:vector>
  </HeadingPairs>
  <TitlesOfParts>
    <vt:vector size="25" baseType="lpstr">
      <vt:lpstr>Resumo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Abril!Area_de_impressao</vt:lpstr>
      <vt:lpstr>Agosto!Area_de_impressao</vt:lpstr>
      <vt:lpstr>Dezembro!Area_de_impressao</vt:lpstr>
      <vt:lpstr>Janeiro!Area_de_impressao</vt:lpstr>
      <vt:lpstr>Julho!Area_de_impressao</vt:lpstr>
      <vt:lpstr>Junho!Area_de_impressao</vt:lpstr>
      <vt:lpstr>Maio!Area_de_impressao</vt:lpstr>
      <vt:lpstr>Março!Area_de_impressao</vt:lpstr>
      <vt:lpstr>Novembro!Area_de_impressao</vt:lpstr>
      <vt:lpstr>Outubro!Area_de_impressao</vt:lpstr>
      <vt:lpstr>Resumo!Area_de_impressao</vt:lpstr>
      <vt:lpstr>Setembro!Area_de_impressao</vt:lpstr>
    </vt:vector>
  </TitlesOfParts>
  <Company>sef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</dc:creator>
  <cp:lastModifiedBy>Marcelo Gerardi Versiani Velloso</cp:lastModifiedBy>
  <cp:lastPrinted>2018-06-15T16:56:25Z</cp:lastPrinted>
  <dcterms:created xsi:type="dcterms:W3CDTF">2010-01-11T10:26:31Z</dcterms:created>
  <dcterms:modified xsi:type="dcterms:W3CDTF">2025-01-30T17:53:02Z</dcterms:modified>
</cp:coreProperties>
</file>